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00" yWindow="360" windowWidth="13875" windowHeight="8130"/>
  </bookViews>
  <sheets>
    <sheet name="Segmente" sheetId="26" r:id="rId1"/>
  </sheets>
  <definedNames>
    <definedName name="_xlnm._FilterDatabase" localSheetId="0" hidden="1">Segmente!$A$9:$AU$67</definedName>
    <definedName name="_xlnm.Print_Titles" localSheetId="0">Segmente!$1:$9</definedName>
  </definedNames>
  <calcPr calcId="145621"/>
</workbook>
</file>

<file path=xl/calcChain.xml><?xml version="1.0" encoding="utf-8"?>
<calcChain xmlns="http://schemas.openxmlformats.org/spreadsheetml/2006/main">
  <c r="B60" i="26" l="1"/>
  <c r="C60" i="26" s="1"/>
  <c r="B59" i="26"/>
  <c r="C59" i="26" s="1"/>
  <c r="B58" i="26"/>
  <c r="C58" i="26" s="1"/>
  <c r="B54" i="26"/>
  <c r="C54" i="26" s="1"/>
  <c r="B50" i="26"/>
  <c r="C50" i="26" s="1"/>
  <c r="B49" i="26"/>
  <c r="C49" i="26" s="1"/>
  <c r="B45" i="26"/>
  <c r="C45" i="26" s="1"/>
  <c r="B41" i="26"/>
  <c r="C41" i="26" s="1"/>
  <c r="B34" i="26"/>
  <c r="C34" i="26" s="1"/>
  <c r="B30" i="26"/>
  <c r="C30" i="26" s="1"/>
  <c r="B26" i="26"/>
  <c r="C26" i="26" s="1"/>
  <c r="B22" i="26"/>
  <c r="C22" i="26" s="1"/>
  <c r="B15" i="26"/>
  <c r="C15" i="26" s="1"/>
  <c r="B11" i="26"/>
  <c r="C11" i="26" s="1"/>
  <c r="B10" i="26"/>
  <c r="C10" i="26" s="1"/>
  <c r="A25" i="26" l="1"/>
  <c r="A24" i="26"/>
  <c r="A23" i="26"/>
  <c r="A67" i="26" l="1"/>
  <c r="A66" i="26"/>
  <c r="A65" i="26"/>
  <c r="A61" i="26"/>
  <c r="A55" i="26"/>
  <c r="A51" i="26"/>
  <c r="A46" i="26"/>
  <c r="A42" i="26"/>
  <c r="A35" i="26"/>
  <c r="A31" i="26"/>
  <c r="A27" i="26"/>
  <c r="A16" i="26"/>
  <c r="A12" i="26"/>
  <c r="U7" i="26"/>
  <c r="T7" i="26"/>
  <c r="A38" i="26" l="1"/>
  <c r="A19" i="26"/>
  <c r="A64" i="26"/>
  <c r="A14" i="26" l="1"/>
  <c r="A13" i="26"/>
  <c r="A18" i="26"/>
  <c r="A17" i="26" l="1"/>
  <c r="A20" i="26"/>
  <c r="A21" i="26" l="1"/>
  <c r="A57" i="26" l="1"/>
  <c r="A56" i="26"/>
  <c r="A63" i="26" l="1"/>
  <c r="A62" i="26"/>
  <c r="A29" i="26" l="1"/>
  <c r="A28" i="26"/>
  <c r="A32" i="26" l="1"/>
  <c r="A37" i="26" s="1"/>
  <c r="A39" i="26" l="1"/>
  <c r="A36" i="26"/>
  <c r="A33" i="26"/>
  <c r="A40" i="26" l="1"/>
  <c r="A43" i="26" l="1"/>
  <c r="A44" i="26"/>
  <c r="A48" i="26" l="1"/>
  <c r="A47" i="26" l="1"/>
  <c r="A53" i="26" l="1"/>
  <c r="A52" i="26" l="1"/>
</calcChain>
</file>

<file path=xl/sharedStrings.xml><?xml version="1.0" encoding="utf-8"?>
<sst xmlns="http://schemas.openxmlformats.org/spreadsheetml/2006/main" count="671" uniqueCount="82">
  <si>
    <t>Saarland</t>
  </si>
  <si>
    <t>Modell</t>
  </si>
  <si>
    <t>Barpreis</t>
  </si>
  <si>
    <t>Hamburg</t>
  </si>
  <si>
    <t>Berlin</t>
  </si>
  <si>
    <t>Hannover</t>
  </si>
  <si>
    <t>Bremen</t>
  </si>
  <si>
    <t>Köln</t>
  </si>
  <si>
    <t>Frankfurt</t>
  </si>
  <si>
    <t>Stuttgart</t>
  </si>
  <si>
    <t>München</t>
  </si>
  <si>
    <t>Leipzig</t>
  </si>
  <si>
    <t>Dresden</t>
  </si>
  <si>
    <t>Rate</t>
  </si>
  <si>
    <t>M.</t>
  </si>
  <si>
    <t>Anz.</t>
  </si>
  <si>
    <t>km</t>
  </si>
  <si>
    <t>Ballungsräume</t>
  </si>
  <si>
    <t>Marke</t>
  </si>
  <si>
    <t>Basis-UPE</t>
  </si>
  <si>
    <t>Osnabrück</t>
  </si>
  <si>
    <t>%</t>
  </si>
  <si>
    <t>Rh.-Neckar</t>
  </si>
  <si>
    <t>Sondermodell</t>
  </si>
  <si>
    <t>Audio</t>
  </si>
  <si>
    <t>AC</t>
  </si>
  <si>
    <t>TZ</t>
  </si>
  <si>
    <t>sonstiges</t>
  </si>
  <si>
    <t>Alu</t>
  </si>
  <si>
    <t/>
  </si>
  <si>
    <t>Restwert</t>
  </si>
  <si>
    <t>Barzahlungsalternativen</t>
  </si>
  <si>
    <t>Art</t>
  </si>
  <si>
    <t>Navi</t>
  </si>
  <si>
    <t>Leder</t>
  </si>
  <si>
    <t>Zusatz-Leistung</t>
  </si>
  <si>
    <t>Xenon</t>
  </si>
  <si>
    <t>Schluss-rate</t>
  </si>
  <si>
    <t>Maßnahmen</t>
  </si>
  <si>
    <t>Anzeigen-Nr.</t>
  </si>
  <si>
    <t>Gesamtvorteil</t>
  </si>
  <si>
    <t>Herstellervorteil</t>
  </si>
  <si>
    <t>Leasing/Options-Finanzierung</t>
  </si>
  <si>
    <t>Finanzie-rungspreis</t>
  </si>
  <si>
    <t>Nachlass Handel</t>
  </si>
  <si>
    <t>Audi</t>
  </si>
  <si>
    <t>A4</t>
  </si>
  <si>
    <t>A4 Avant</t>
  </si>
  <si>
    <t>Hyundai</t>
  </si>
  <si>
    <t>Renault</t>
  </si>
  <si>
    <t>Skoda</t>
  </si>
  <si>
    <t>Superb</t>
  </si>
  <si>
    <t>Toyota</t>
  </si>
  <si>
    <t>Lexus</t>
  </si>
  <si>
    <t>Volvo</t>
  </si>
  <si>
    <t>VW</t>
  </si>
  <si>
    <t>Passat</t>
  </si>
  <si>
    <t>Passat Variant</t>
  </si>
  <si>
    <t>i40</t>
  </si>
  <si>
    <t>Händlergemein- schaftswerbung</t>
  </si>
  <si>
    <t>V40</t>
  </si>
  <si>
    <t>Düsseldorf</t>
  </si>
  <si>
    <t>Ruhrgebiet</t>
  </si>
  <si>
    <t>Avensis Touring Sports</t>
  </si>
  <si>
    <t>A4 ttl.</t>
  </si>
  <si>
    <t>Passat ttl.</t>
  </si>
  <si>
    <t>Talisman</t>
  </si>
  <si>
    <t>Talisman Grandtour</t>
  </si>
  <si>
    <t>Talisman ttl.</t>
  </si>
  <si>
    <t>Gewerblich</t>
  </si>
  <si>
    <t>CT</t>
  </si>
  <si>
    <t>L</t>
  </si>
  <si>
    <t>GW</t>
  </si>
  <si>
    <t>x</t>
  </si>
  <si>
    <t>S</t>
  </si>
  <si>
    <t>Winterräder</t>
  </si>
  <si>
    <t>Diesel-Prämie</t>
  </si>
  <si>
    <t>Launch Edition</t>
  </si>
  <si>
    <t>Tageszeitungswerbung: 29./30.12. sowie alle Bild-Ausgaben 11. - 30.12.2017</t>
  </si>
  <si>
    <t>Edition S+</t>
  </si>
  <si>
    <t>O</t>
  </si>
  <si>
    <t>Segment 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</si>
</sst>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center" textRotation="90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0" fontId="0" fillId="0" borderId="5" xfId="0" applyNumberForma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Continuous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3" fillId="0" borderId="0" xfId="1" applyNumberFormat="1" applyBorder="1" applyAlignment="1" applyProtection="1">
      <alignment vertical="center"/>
    </xf>
    <xf numFmtId="0" fontId="10" fillId="0" borderId="0" xfId="2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2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3" fontId="1" fillId="0" borderId="12" xfId="0" applyNumberFormat="1" applyFont="1" applyBorder="1" applyAlignment="1">
      <alignment horizontal="center" textRotation="90"/>
    </xf>
    <xf numFmtId="3" fontId="1" fillId="0" borderId="13" xfId="0" applyNumberFormat="1" applyFont="1" applyBorder="1" applyAlignment="1">
      <alignment horizontal="center" textRotation="90"/>
    </xf>
    <xf numFmtId="3" fontId="1" fillId="0" borderId="5" xfId="0" applyNumberFormat="1" applyFont="1" applyBorder="1" applyAlignment="1">
      <alignment horizontal="center" textRotation="9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textRotation="90" wrapText="1"/>
    </xf>
    <xf numFmtId="9" fontId="1" fillId="0" borderId="13" xfId="0" applyNumberFormat="1" applyFont="1" applyBorder="1" applyAlignment="1">
      <alignment horizontal="center" textRotation="90" wrapText="1"/>
    </xf>
    <xf numFmtId="9" fontId="1" fillId="0" borderId="5" xfId="0" applyNumberFormat="1" applyFont="1" applyBorder="1" applyAlignment="1">
      <alignment horizontal="center" textRotation="90" wrapText="1"/>
    </xf>
    <xf numFmtId="3" fontId="1" fillId="0" borderId="12" xfId="0" applyNumberFormat="1" applyFont="1" applyBorder="1" applyAlignment="1">
      <alignment horizontal="center" textRotation="90" wrapText="1"/>
    </xf>
    <xf numFmtId="3" fontId="1" fillId="0" borderId="13" xfId="0" applyNumberFormat="1" applyFont="1" applyBorder="1" applyAlignment="1">
      <alignment horizontal="center" textRotation="90" wrapText="1"/>
    </xf>
    <xf numFmtId="3" fontId="1" fillId="0" borderId="5" xfId="0" applyNumberFormat="1" applyFont="1" applyBorder="1" applyAlignment="1">
      <alignment horizontal="center" textRotation="90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textRotation="90" wrapText="1"/>
    </xf>
    <xf numFmtId="3" fontId="1" fillId="0" borderId="13" xfId="0" applyNumberFormat="1" applyFont="1" applyFill="1" applyBorder="1" applyAlignment="1">
      <alignment horizontal="center" textRotation="90" wrapText="1"/>
    </xf>
    <xf numFmtId="3" fontId="1" fillId="0" borderId="5" xfId="0" applyNumberFormat="1" applyFont="1" applyFill="1" applyBorder="1" applyAlignment="1">
      <alignment horizontal="center" textRotation="90" wrapText="1"/>
    </xf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ysithea">
  <a:themeElements>
    <a:clrScheme name="Lysithea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Lysithea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ysithea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T71"/>
  <sheetViews>
    <sheetView tabSelected="1" topLeftCell="C1" zoomScaleNormal="100" workbookViewId="0">
      <pane ySplit="4110" activePane="bottomLeft"/>
      <selection sqref="A1:B1048576"/>
      <selection pane="bottomLeft" activeCell="C1" sqref="C1"/>
    </sheetView>
  </sheetViews>
  <sheetFormatPr baseColWidth="10" defaultColWidth="11.42578125" defaultRowHeight="12.75" x14ac:dyDescent="0.2"/>
  <cols>
    <col min="1" max="1" width="9" style="73" hidden="1" customWidth="1"/>
    <col min="2" max="2" width="9" style="29" hidden="1" customWidth="1"/>
    <col min="3" max="3" width="9" style="29" customWidth="1"/>
    <col min="4" max="4" width="12.7109375" style="19" customWidth="1"/>
    <col min="5" max="5" width="22.28515625" style="5" customWidth="1"/>
    <col min="6" max="6" width="21.85546875" style="19" customWidth="1"/>
    <col min="7" max="7" width="8.7109375" style="13" customWidth="1"/>
    <col min="8" max="8" width="8.7109375" style="23" customWidth="1"/>
    <col min="9" max="9" width="8.7109375" style="76" customWidth="1"/>
    <col min="10" max="12" width="8.7109375" style="20" customWidth="1"/>
    <col min="13" max="13" width="8.7109375" style="12" customWidth="1"/>
    <col min="14" max="14" width="8.7109375" style="7" customWidth="1"/>
    <col min="15" max="15" width="10.7109375" style="23" customWidth="1"/>
    <col min="16" max="16" width="8.7109375" style="11" customWidth="1"/>
    <col min="17" max="17" width="8.7109375" style="6" customWidth="1"/>
    <col min="18" max="20" width="10.7109375" style="6" customWidth="1"/>
    <col min="21" max="21" width="17.42578125" style="32" customWidth="1"/>
    <col min="22" max="22" width="6.7109375" style="6" customWidth="1"/>
    <col min="23" max="23" width="10.7109375" style="21" customWidth="1"/>
    <col min="24" max="26" width="6.7109375" style="21" customWidth="1"/>
    <col min="27" max="29" width="6.7109375" style="6" customWidth="1"/>
    <col min="30" max="30" width="19.5703125" style="8" customWidth="1"/>
    <col min="31" max="31" width="6.7109375" style="8" customWidth="1"/>
    <col min="32" max="32" width="4.85546875" style="16" customWidth="1"/>
    <col min="33" max="37" width="3.7109375" style="16" customWidth="1"/>
    <col min="38" max="46" width="3.7109375" style="1" customWidth="1"/>
    <col min="47" max="48" width="11.42578125" style="2"/>
    <col min="49" max="49" width="28" style="2" customWidth="1"/>
    <col min="50" max="16384" width="11.42578125" style="2"/>
  </cols>
  <sheetData>
    <row r="1" spans="1:46" ht="23.25" x14ac:dyDescent="0.2">
      <c r="A1" s="18"/>
      <c r="B1" s="121" t="s">
        <v>78</v>
      </c>
      <c r="C1" s="121" t="s">
        <v>78</v>
      </c>
      <c r="D1" s="28"/>
      <c r="E1" s="28"/>
      <c r="F1" s="28"/>
      <c r="G1" s="29"/>
      <c r="H1" s="29"/>
      <c r="I1" s="28"/>
      <c r="J1" s="28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9"/>
      <c r="W1" s="14"/>
      <c r="X1" s="14"/>
      <c r="Y1" s="14"/>
      <c r="Z1" s="14"/>
      <c r="AA1" s="9"/>
      <c r="AB1" s="9"/>
      <c r="AC1" s="9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x14ac:dyDescent="0.2">
      <c r="A2" s="117"/>
      <c r="B2" s="30"/>
      <c r="C2" s="30"/>
      <c r="E2" s="35"/>
      <c r="G2" s="17" t="s">
        <v>29</v>
      </c>
      <c r="I2" s="75" t="s">
        <v>29</v>
      </c>
      <c r="J2" s="17" t="s">
        <v>29</v>
      </c>
      <c r="K2" s="17"/>
      <c r="L2" s="17"/>
      <c r="O2" s="11"/>
      <c r="Q2" s="11"/>
      <c r="T2" s="6" t="s">
        <v>29</v>
      </c>
      <c r="U2" s="33" t="s">
        <v>29</v>
      </c>
      <c r="W2" s="22"/>
      <c r="X2" s="22"/>
      <c r="Y2" s="22"/>
      <c r="Z2" s="22"/>
      <c r="AF2" s="15"/>
    </row>
    <row r="3" spans="1:46" s="90" customFormat="1" ht="12.75" customHeight="1" x14ac:dyDescent="0.2">
      <c r="A3" s="131" t="s">
        <v>39</v>
      </c>
      <c r="B3" s="134" t="s">
        <v>39</v>
      </c>
      <c r="C3" s="134" t="s">
        <v>39</v>
      </c>
      <c r="D3" s="134" t="s">
        <v>18</v>
      </c>
      <c r="E3" s="137" t="s">
        <v>1</v>
      </c>
      <c r="F3" s="137" t="s">
        <v>23</v>
      </c>
      <c r="G3" s="158" t="s">
        <v>19</v>
      </c>
      <c r="H3" s="145" t="s">
        <v>2</v>
      </c>
      <c r="I3" s="151" t="s">
        <v>44</v>
      </c>
      <c r="J3" s="154" t="s">
        <v>40</v>
      </c>
      <c r="K3" s="154" t="s">
        <v>41</v>
      </c>
      <c r="L3" s="154" t="s">
        <v>69</v>
      </c>
      <c r="M3" s="85" t="s">
        <v>31</v>
      </c>
      <c r="N3" s="88"/>
      <c r="O3" s="88"/>
      <c r="P3" s="88"/>
      <c r="Q3" s="88"/>
      <c r="R3" s="88"/>
      <c r="S3" s="88"/>
      <c r="T3" s="88"/>
      <c r="U3" s="89"/>
      <c r="V3" s="148" t="s">
        <v>38</v>
      </c>
      <c r="W3" s="149"/>
      <c r="X3" s="149"/>
      <c r="Y3" s="149"/>
      <c r="Z3" s="149"/>
      <c r="AA3" s="149"/>
      <c r="AB3" s="149"/>
      <c r="AC3" s="149"/>
      <c r="AD3" s="150"/>
      <c r="AE3" s="124" t="s">
        <v>59</v>
      </c>
      <c r="AF3" s="129" t="s">
        <v>3</v>
      </c>
      <c r="AG3" s="127" t="s">
        <v>6</v>
      </c>
      <c r="AH3" s="127" t="s">
        <v>5</v>
      </c>
      <c r="AI3" s="127" t="s">
        <v>20</v>
      </c>
      <c r="AJ3" s="127" t="s">
        <v>62</v>
      </c>
      <c r="AK3" s="127" t="s">
        <v>61</v>
      </c>
      <c r="AL3" s="127" t="s">
        <v>7</v>
      </c>
      <c r="AM3" s="127" t="s">
        <v>8</v>
      </c>
      <c r="AN3" s="127" t="s">
        <v>0</v>
      </c>
      <c r="AO3" s="127" t="s">
        <v>22</v>
      </c>
      <c r="AP3" s="127" t="s">
        <v>9</v>
      </c>
      <c r="AQ3" s="127" t="s">
        <v>10</v>
      </c>
      <c r="AR3" s="127" t="s">
        <v>4</v>
      </c>
      <c r="AS3" s="127" t="s">
        <v>11</v>
      </c>
      <c r="AT3" s="143" t="s">
        <v>12</v>
      </c>
    </row>
    <row r="4" spans="1:46" ht="44.25" customHeight="1" x14ac:dyDescent="0.2">
      <c r="A4" s="132"/>
      <c r="B4" s="135"/>
      <c r="C4" s="135"/>
      <c r="D4" s="135"/>
      <c r="E4" s="138"/>
      <c r="F4" s="138"/>
      <c r="G4" s="159"/>
      <c r="H4" s="146"/>
      <c r="I4" s="152"/>
      <c r="J4" s="155"/>
      <c r="K4" s="155"/>
      <c r="L4" s="155"/>
      <c r="M4" s="86"/>
      <c r="N4" s="67"/>
      <c r="O4" s="67"/>
      <c r="P4" s="87"/>
      <c r="Q4" s="67"/>
      <c r="R4" s="67"/>
      <c r="S4" s="157"/>
      <c r="T4" s="157"/>
      <c r="U4" s="54" t="s">
        <v>42</v>
      </c>
      <c r="V4" s="68"/>
      <c r="W4" s="69"/>
      <c r="X4" s="69"/>
      <c r="Y4" s="69"/>
      <c r="Z4" s="69"/>
      <c r="AA4" s="69"/>
      <c r="AB4" s="69"/>
      <c r="AC4" s="67"/>
      <c r="AD4" s="70"/>
      <c r="AE4" s="125"/>
      <c r="AF4" s="130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44"/>
    </row>
    <row r="5" spans="1:46" ht="25.5" x14ac:dyDescent="0.2">
      <c r="A5" s="133"/>
      <c r="B5" s="136"/>
      <c r="C5" s="136"/>
      <c r="D5" s="136"/>
      <c r="E5" s="139"/>
      <c r="F5" s="139"/>
      <c r="G5" s="160"/>
      <c r="H5" s="147"/>
      <c r="I5" s="153"/>
      <c r="J5" s="156"/>
      <c r="K5" s="156"/>
      <c r="L5" s="156"/>
      <c r="M5" s="53" t="s">
        <v>32</v>
      </c>
      <c r="N5" s="44" t="s">
        <v>21</v>
      </c>
      <c r="O5" s="45" t="s">
        <v>15</v>
      </c>
      <c r="P5" s="46" t="s">
        <v>13</v>
      </c>
      <c r="Q5" s="45" t="s">
        <v>14</v>
      </c>
      <c r="R5" s="45" t="s">
        <v>16</v>
      </c>
      <c r="S5" s="54" t="s">
        <v>37</v>
      </c>
      <c r="T5" s="54" t="s">
        <v>43</v>
      </c>
      <c r="U5" s="55" t="s">
        <v>30</v>
      </c>
      <c r="V5" s="56" t="s">
        <v>26</v>
      </c>
      <c r="W5" s="31" t="s">
        <v>35</v>
      </c>
      <c r="X5" s="57" t="s">
        <v>34</v>
      </c>
      <c r="Y5" s="57" t="s">
        <v>33</v>
      </c>
      <c r="Z5" s="57" t="s">
        <v>36</v>
      </c>
      <c r="AA5" s="45" t="s">
        <v>28</v>
      </c>
      <c r="AB5" s="45" t="s">
        <v>25</v>
      </c>
      <c r="AC5" s="45" t="s">
        <v>24</v>
      </c>
      <c r="AD5" s="47" t="s">
        <v>27</v>
      </c>
      <c r="AE5" s="126"/>
      <c r="AF5" s="140" t="s">
        <v>17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2"/>
    </row>
    <row r="6" spans="1:46" x14ac:dyDescent="0.2">
      <c r="A6" s="118"/>
      <c r="B6" s="1"/>
      <c r="C6" s="1"/>
      <c r="D6" s="1"/>
      <c r="E6" s="1"/>
      <c r="F6" s="65"/>
      <c r="G6" s="1"/>
      <c r="H6" s="1"/>
      <c r="I6" s="32"/>
      <c r="J6" s="6"/>
      <c r="K6" s="6"/>
      <c r="L6" s="6"/>
      <c r="M6" s="58"/>
      <c r="N6" s="10"/>
      <c r="O6" s="59"/>
      <c r="P6" s="51"/>
      <c r="Q6" s="59"/>
      <c r="R6" s="59"/>
      <c r="S6" s="52"/>
      <c r="T6" s="52"/>
      <c r="U6" s="60"/>
      <c r="V6" s="59"/>
      <c r="W6" s="61"/>
      <c r="X6" s="62"/>
      <c r="Y6" s="62"/>
      <c r="Z6" s="62"/>
      <c r="AA6" s="59"/>
      <c r="AB6" s="59"/>
      <c r="AC6" s="59"/>
      <c r="AD6" s="63"/>
      <c r="AE6" s="63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</row>
    <row r="7" spans="1:46" x14ac:dyDescent="0.2">
      <c r="A7" s="119"/>
      <c r="B7" s="1"/>
      <c r="C7" s="91"/>
      <c r="D7" s="120"/>
      <c r="E7" s="92"/>
      <c r="F7" s="65"/>
      <c r="G7" s="17"/>
      <c r="I7" s="75"/>
      <c r="J7" s="17"/>
      <c r="K7" s="17"/>
      <c r="L7" s="17"/>
      <c r="O7" s="11"/>
      <c r="Q7" s="11"/>
      <c r="T7" s="6" t="str">
        <f>IF(S7&lt;&gt;"",O7+P7*(Q7-1)+S7,"")</f>
        <v/>
      </c>
      <c r="U7" s="33" t="str">
        <f>IF(M7&lt;&gt;"",IF(P7&gt;0,1-(((Q7*P7)+O7)/#REF!),""),"")</f>
        <v/>
      </c>
      <c r="V7" s="59"/>
      <c r="W7" s="61"/>
      <c r="X7" s="62"/>
      <c r="Y7" s="62"/>
      <c r="Z7" s="62"/>
      <c r="AA7" s="59"/>
      <c r="AB7" s="59"/>
      <c r="AC7" s="59"/>
      <c r="AD7" s="63"/>
      <c r="AE7" s="63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</row>
    <row r="8" spans="1:46" ht="23.25" x14ac:dyDescent="0.35">
      <c r="A8" s="118"/>
      <c r="B8" s="78" t="s">
        <v>81</v>
      </c>
      <c r="C8" s="78" t="s">
        <v>81</v>
      </c>
      <c r="D8" s="1"/>
      <c r="E8" s="1"/>
      <c r="F8" s="65"/>
      <c r="G8" s="1"/>
      <c r="H8" s="6"/>
      <c r="I8" s="33"/>
      <c r="J8" s="27"/>
      <c r="K8" s="6"/>
      <c r="L8" s="6"/>
      <c r="M8" s="10"/>
      <c r="N8" s="10"/>
      <c r="O8" s="59"/>
      <c r="P8" s="51"/>
      <c r="Q8" s="59"/>
      <c r="R8" s="51"/>
      <c r="S8" s="61"/>
      <c r="T8" s="61"/>
      <c r="U8" s="59"/>
      <c r="V8" s="59"/>
      <c r="W8" s="61"/>
      <c r="X8" s="62"/>
      <c r="Y8" s="62"/>
      <c r="Z8" s="62"/>
      <c r="AA8" s="59"/>
      <c r="AB8" s="59"/>
      <c r="AC8" s="59"/>
      <c r="AD8" s="63"/>
      <c r="AE8" s="63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</row>
    <row r="9" spans="1:46" x14ac:dyDescent="0.2">
      <c r="B9" s="96"/>
      <c r="D9" s="25"/>
      <c r="E9" s="19"/>
      <c r="I9" s="84"/>
      <c r="J9" s="83"/>
      <c r="AD9" s="14"/>
      <c r="AE9" s="14"/>
      <c r="AF9" s="1"/>
      <c r="AG9" s="1"/>
      <c r="AH9" s="1"/>
      <c r="AI9" s="1"/>
      <c r="AJ9" s="1"/>
      <c r="AK9" s="1"/>
    </row>
    <row r="10" spans="1:46" s="97" customFormat="1" x14ac:dyDescent="0.2">
      <c r="A10" s="93">
        <v>22</v>
      </c>
      <c r="B10" s="116" t="str">
        <f t="shared" ref="B10:B11" si="0">HYPERLINK("Haendler\"&amp;A10&amp;".jpg",""&amp;A10)</f>
        <v>22</v>
      </c>
      <c r="C10" s="116" t="str">
        <f t="shared" ref="C10:C11" si="1">HYPERLINK("http://www.diekommunikationsfabrik.de\2017\12_Dezember_2\Haendler\"&amp;B10&amp;".jpg",""&amp;B10)</f>
        <v>22</v>
      </c>
      <c r="D10" s="98" t="s">
        <v>45</v>
      </c>
      <c r="E10" s="99" t="s">
        <v>46</v>
      </c>
      <c r="F10" s="110"/>
      <c r="G10" s="107">
        <v>32550</v>
      </c>
      <c r="H10" s="104">
        <v>20850</v>
      </c>
      <c r="I10" s="111">
        <v>9.8310291858678955E-2</v>
      </c>
      <c r="J10" s="101">
        <v>11700</v>
      </c>
      <c r="K10" s="101">
        <v>8500</v>
      </c>
      <c r="L10" s="101"/>
      <c r="M10" s="109" t="s">
        <v>80</v>
      </c>
      <c r="N10" s="103">
        <v>1.9E-2</v>
      </c>
      <c r="O10" s="101">
        <v>1.0000000000000001E-5</v>
      </c>
      <c r="P10" s="104">
        <v>89</v>
      </c>
      <c r="Q10" s="101">
        <v>36</v>
      </c>
      <c r="R10" s="101">
        <v>10000</v>
      </c>
      <c r="S10" s="101">
        <v>18027</v>
      </c>
      <c r="T10" s="101">
        <v>21142.00001</v>
      </c>
      <c r="U10" s="112">
        <v>0.89940345337519623</v>
      </c>
      <c r="V10" s="113"/>
      <c r="W10" s="108" t="s">
        <v>72</v>
      </c>
      <c r="X10" s="108"/>
      <c r="Y10" s="108"/>
      <c r="Z10" s="108"/>
      <c r="AA10" s="114"/>
      <c r="AB10" s="114"/>
      <c r="AC10" s="114"/>
      <c r="AD10" s="108" t="s">
        <v>76</v>
      </c>
      <c r="AE10" s="115"/>
      <c r="AF10" s="102"/>
      <c r="AG10" s="105"/>
      <c r="AH10" s="105"/>
      <c r="AI10" s="105"/>
      <c r="AJ10" s="105"/>
      <c r="AK10" s="105" t="s">
        <v>73</v>
      </c>
      <c r="AL10" s="105"/>
      <c r="AM10" s="105"/>
      <c r="AN10" s="105"/>
      <c r="AO10" s="105"/>
      <c r="AP10" s="105"/>
      <c r="AQ10" s="105"/>
      <c r="AR10" s="105"/>
      <c r="AS10" s="105"/>
      <c r="AT10" s="106"/>
    </row>
    <row r="11" spans="1:46" s="97" customFormat="1" x14ac:dyDescent="0.2">
      <c r="A11" s="122">
        <v>45</v>
      </c>
      <c r="B11" s="116" t="str">
        <f t="shared" si="0"/>
        <v>45</v>
      </c>
      <c r="C11" s="116" t="str">
        <f t="shared" si="1"/>
        <v>45</v>
      </c>
      <c r="D11" s="98" t="s">
        <v>45</v>
      </c>
      <c r="E11" s="99" t="s">
        <v>46</v>
      </c>
      <c r="F11" s="110"/>
      <c r="G11" s="107" t="s">
        <v>29</v>
      </c>
      <c r="H11" s="104"/>
      <c r="I11" s="111" t="s">
        <v>29</v>
      </c>
      <c r="J11" s="101">
        <v>14000</v>
      </c>
      <c r="K11" s="101">
        <v>8000</v>
      </c>
      <c r="L11" s="101"/>
      <c r="M11" s="109"/>
      <c r="N11" s="103"/>
      <c r="O11" s="101"/>
      <c r="P11" s="104"/>
      <c r="Q11" s="101"/>
      <c r="R11" s="101"/>
      <c r="S11" s="101"/>
      <c r="T11" s="101" t="s">
        <v>29</v>
      </c>
      <c r="U11" s="112" t="s">
        <v>29</v>
      </c>
      <c r="V11" s="113"/>
      <c r="W11" s="108" t="s">
        <v>72</v>
      </c>
      <c r="X11" s="108"/>
      <c r="Y11" s="108"/>
      <c r="Z11" s="108"/>
      <c r="AA11" s="114"/>
      <c r="AB11" s="114"/>
      <c r="AC11" s="114"/>
      <c r="AD11" s="108" t="s">
        <v>76</v>
      </c>
      <c r="AE11" s="115"/>
      <c r="AF11" s="102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 t="s">
        <v>73</v>
      </c>
      <c r="AR11" s="105"/>
      <c r="AS11" s="105"/>
      <c r="AT11" s="106"/>
    </row>
    <row r="12" spans="1:46" s="5" customFormat="1" ht="12.75" customHeight="1" x14ac:dyDescent="0.2">
      <c r="A12" s="36">
        <f>IF(SUM(A10:A11)&gt;0,1000,"")</f>
        <v>1000</v>
      </c>
      <c r="B12" s="36"/>
      <c r="C12" s="36"/>
      <c r="D12" s="43" t="s">
        <v>45</v>
      </c>
      <c r="E12" s="43" t="s">
        <v>46</v>
      </c>
      <c r="F12" s="24"/>
      <c r="G12" s="49">
        <v>32550</v>
      </c>
      <c r="H12" s="49">
        <v>20850</v>
      </c>
      <c r="I12" s="48">
        <v>9.8310291858678955E-2</v>
      </c>
      <c r="J12" s="49">
        <v>12850</v>
      </c>
      <c r="K12" s="49">
        <v>8250</v>
      </c>
      <c r="L12" s="49"/>
      <c r="M12" s="49" t="s">
        <v>29</v>
      </c>
      <c r="N12" s="50">
        <v>1.9E-2</v>
      </c>
      <c r="O12" s="49">
        <v>1.0000000000000001E-5</v>
      </c>
      <c r="P12" s="49">
        <v>89</v>
      </c>
      <c r="Q12" s="49">
        <v>36</v>
      </c>
      <c r="R12" s="49">
        <v>10000</v>
      </c>
      <c r="S12" s="49">
        <v>18027</v>
      </c>
      <c r="T12" s="49">
        <v>21142.00001</v>
      </c>
      <c r="U12" s="37" t="s">
        <v>29</v>
      </c>
      <c r="V12" s="38"/>
      <c r="W12" s="38"/>
      <c r="X12" s="38"/>
      <c r="Y12" s="37"/>
      <c r="Z12" s="37"/>
      <c r="AA12" s="37"/>
      <c r="AB12" s="38"/>
      <c r="AC12" s="29"/>
      <c r="AD12" s="29"/>
      <c r="AE12" s="29"/>
      <c r="AF12" s="39" t="s">
        <v>29</v>
      </c>
      <c r="AG12" s="40" t="s">
        <v>29</v>
      </c>
      <c r="AH12" s="40" t="s">
        <v>29</v>
      </c>
      <c r="AI12" s="40" t="s">
        <v>29</v>
      </c>
      <c r="AJ12" s="40" t="s">
        <v>29</v>
      </c>
      <c r="AK12" s="40" t="s">
        <v>73</v>
      </c>
      <c r="AL12" s="40" t="s">
        <v>29</v>
      </c>
      <c r="AM12" s="40" t="s">
        <v>29</v>
      </c>
      <c r="AN12" s="40" t="s">
        <v>29</v>
      </c>
      <c r="AO12" s="40" t="s">
        <v>29</v>
      </c>
      <c r="AP12" s="40" t="s">
        <v>29</v>
      </c>
      <c r="AQ12" s="40" t="s">
        <v>73</v>
      </c>
      <c r="AR12" s="40" t="s">
        <v>29</v>
      </c>
      <c r="AS12" s="40" t="s">
        <v>29</v>
      </c>
      <c r="AT12" s="41" t="s">
        <v>29</v>
      </c>
    </row>
    <row r="13" spans="1:46" s="5" customFormat="1" ht="12.75" customHeight="1" x14ac:dyDescent="0.2">
      <c r="A13" s="36">
        <f>IF(SUM(A10:A11)&gt;0,2000,"")</f>
        <v>2000</v>
      </c>
      <c r="B13" s="36"/>
      <c r="C13" s="36"/>
      <c r="D13" s="25"/>
      <c r="E13" s="100"/>
      <c r="F13" s="19"/>
      <c r="G13" s="29" t="s">
        <v>29</v>
      </c>
      <c r="H13" s="29"/>
      <c r="I13" s="33" t="s">
        <v>29</v>
      </c>
      <c r="J13" s="29" t="s">
        <v>29</v>
      </c>
      <c r="K13" s="29" t="s">
        <v>29</v>
      </c>
      <c r="L13" s="29"/>
      <c r="M13" s="100"/>
      <c r="N13" s="100"/>
      <c r="O13" s="100"/>
      <c r="P13" s="100"/>
      <c r="Q13" s="100"/>
      <c r="R13" s="100"/>
      <c r="S13" s="100"/>
      <c r="T13" s="100" t="s">
        <v>29</v>
      </c>
      <c r="U13" s="27" t="s">
        <v>29</v>
      </c>
      <c r="V13" s="28"/>
      <c r="W13" s="28"/>
      <c r="X13" s="28"/>
      <c r="Y13" s="27"/>
      <c r="Z13" s="27"/>
      <c r="AA13" s="27"/>
      <c r="AB13" s="28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</row>
    <row r="14" spans="1:46" s="5" customFormat="1" ht="12.75" customHeight="1" x14ac:dyDescent="0.2">
      <c r="A14" s="36">
        <f>IF(SUM(A10:A11)&gt;0,2001,"")</f>
        <v>2001</v>
      </c>
      <c r="B14" s="36"/>
      <c r="C14" s="36"/>
      <c r="D14" s="25"/>
      <c r="E14" s="100"/>
      <c r="F14" s="34"/>
      <c r="G14" s="33" t="s">
        <v>29</v>
      </c>
      <c r="H14" s="27"/>
      <c r="I14" s="33" t="s">
        <v>29</v>
      </c>
      <c r="J14" s="42" t="s">
        <v>29</v>
      </c>
      <c r="K14" s="26" t="s">
        <v>29</v>
      </c>
      <c r="L14" s="26"/>
      <c r="M14" s="18"/>
      <c r="N14" s="18"/>
      <c r="O14" s="18"/>
      <c r="P14" s="27"/>
      <c r="Q14" s="27"/>
      <c r="R14" s="27"/>
      <c r="S14" s="33"/>
      <c r="T14" s="27" t="s">
        <v>29</v>
      </c>
      <c r="U14" s="27" t="s">
        <v>29</v>
      </c>
      <c r="V14" s="28"/>
      <c r="W14" s="28"/>
      <c r="X14" s="28"/>
      <c r="Y14" s="27"/>
      <c r="Z14" s="27"/>
      <c r="AA14" s="27"/>
      <c r="AB14" s="28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</row>
    <row r="15" spans="1:46" s="97" customFormat="1" x14ac:dyDescent="0.2">
      <c r="A15" s="122">
        <v>45</v>
      </c>
      <c r="B15" s="116" t="str">
        <f>HYPERLINK("Haendler\"&amp;A15&amp;".jpg",""&amp;A15)</f>
        <v>45</v>
      </c>
      <c r="C15" s="116" t="str">
        <f>HYPERLINK("http://www.diekommunikationsfabrik.de\2017\12_Dezember_2\Haendler\"&amp;B15&amp;".jpg",""&amp;B15)</f>
        <v>45</v>
      </c>
      <c r="D15" s="98" t="s">
        <v>45</v>
      </c>
      <c r="E15" s="99" t="s">
        <v>47</v>
      </c>
      <c r="F15" s="110"/>
      <c r="G15" s="107" t="s">
        <v>29</v>
      </c>
      <c r="H15" s="104"/>
      <c r="I15" s="111" t="s">
        <v>29</v>
      </c>
      <c r="J15" s="101">
        <v>14000</v>
      </c>
      <c r="K15" s="101">
        <v>8000</v>
      </c>
      <c r="L15" s="101"/>
      <c r="M15" s="109"/>
      <c r="N15" s="103"/>
      <c r="O15" s="101"/>
      <c r="P15" s="104"/>
      <c r="Q15" s="101"/>
      <c r="R15" s="101"/>
      <c r="S15" s="101"/>
      <c r="T15" s="101" t="s">
        <v>29</v>
      </c>
      <c r="U15" s="112" t="s">
        <v>29</v>
      </c>
      <c r="V15" s="113"/>
      <c r="W15" s="108" t="s">
        <v>72</v>
      </c>
      <c r="X15" s="108"/>
      <c r="Y15" s="108"/>
      <c r="Z15" s="108"/>
      <c r="AA15" s="114"/>
      <c r="AB15" s="114"/>
      <c r="AC15" s="114"/>
      <c r="AD15" s="108" t="s">
        <v>76</v>
      </c>
      <c r="AE15" s="115"/>
      <c r="AF15" s="102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 t="s">
        <v>73</v>
      </c>
      <c r="AR15" s="105"/>
      <c r="AS15" s="105"/>
      <c r="AT15" s="106"/>
    </row>
    <row r="16" spans="1:46" s="5" customFormat="1" ht="12.75" customHeight="1" x14ac:dyDescent="0.2">
      <c r="A16" s="36">
        <f>IF(SUM(A15:A15)&gt;0,1000,"")</f>
        <v>1000</v>
      </c>
      <c r="B16" s="36"/>
      <c r="C16" s="36"/>
      <c r="D16" s="43" t="s">
        <v>45</v>
      </c>
      <c r="E16" s="43" t="s">
        <v>47</v>
      </c>
      <c r="F16" s="24"/>
      <c r="G16" s="49" t="s">
        <v>29</v>
      </c>
      <c r="H16" s="49" t="s">
        <v>29</v>
      </c>
      <c r="I16" s="48" t="s">
        <v>29</v>
      </c>
      <c r="J16" s="49">
        <v>14000</v>
      </c>
      <c r="K16" s="49">
        <v>8000</v>
      </c>
      <c r="L16" s="49"/>
      <c r="M16" s="49" t="s">
        <v>29</v>
      </c>
      <c r="N16" s="50" t="s">
        <v>29</v>
      </c>
      <c r="O16" s="49" t="s">
        <v>29</v>
      </c>
      <c r="P16" s="49" t="s">
        <v>29</v>
      </c>
      <c r="Q16" s="49" t="s">
        <v>29</v>
      </c>
      <c r="R16" s="49" t="s">
        <v>29</v>
      </c>
      <c r="S16" s="49" t="s">
        <v>29</v>
      </c>
      <c r="T16" s="49" t="s">
        <v>29</v>
      </c>
      <c r="U16" s="37" t="s">
        <v>29</v>
      </c>
      <c r="V16" s="38"/>
      <c r="W16" s="38"/>
      <c r="X16" s="38"/>
      <c r="Y16" s="37"/>
      <c r="Z16" s="37"/>
      <c r="AA16" s="37"/>
      <c r="AB16" s="38"/>
      <c r="AC16" s="29"/>
      <c r="AD16" s="29"/>
      <c r="AE16" s="29"/>
      <c r="AF16" s="39" t="s">
        <v>29</v>
      </c>
      <c r="AG16" s="40" t="s">
        <v>29</v>
      </c>
      <c r="AH16" s="40" t="s">
        <v>29</v>
      </c>
      <c r="AI16" s="40" t="s">
        <v>29</v>
      </c>
      <c r="AJ16" s="40" t="s">
        <v>29</v>
      </c>
      <c r="AK16" s="40" t="s">
        <v>29</v>
      </c>
      <c r="AL16" s="40" t="s">
        <v>29</v>
      </c>
      <c r="AM16" s="40" t="s">
        <v>29</v>
      </c>
      <c r="AN16" s="40" t="s">
        <v>29</v>
      </c>
      <c r="AO16" s="40" t="s">
        <v>29</v>
      </c>
      <c r="AP16" s="40" t="s">
        <v>29</v>
      </c>
      <c r="AQ16" s="40" t="s">
        <v>73</v>
      </c>
      <c r="AR16" s="40" t="s">
        <v>29</v>
      </c>
      <c r="AS16" s="40" t="s">
        <v>29</v>
      </c>
      <c r="AT16" s="41" t="s">
        <v>29</v>
      </c>
    </row>
    <row r="17" spans="1:46" s="5" customFormat="1" ht="12.75" customHeight="1" x14ac:dyDescent="0.2">
      <c r="A17" s="36">
        <f>IF(SUM(A15:A15)&gt;0,2000,"")</f>
        <v>2000</v>
      </c>
      <c r="B17" s="36"/>
      <c r="C17" s="36"/>
      <c r="D17" s="25"/>
      <c r="E17" s="100"/>
      <c r="F17" s="19"/>
      <c r="G17" s="29" t="s">
        <v>29</v>
      </c>
      <c r="H17" s="29"/>
      <c r="I17" s="33" t="s">
        <v>29</v>
      </c>
      <c r="J17" s="29" t="s">
        <v>29</v>
      </c>
      <c r="K17" s="29" t="s">
        <v>29</v>
      </c>
      <c r="L17" s="29"/>
      <c r="M17" s="100"/>
      <c r="N17" s="100"/>
      <c r="O17" s="100"/>
      <c r="P17" s="100"/>
      <c r="Q17" s="100"/>
      <c r="R17" s="100"/>
      <c r="S17" s="100"/>
      <c r="T17" s="100" t="s">
        <v>29</v>
      </c>
      <c r="U17" s="27" t="s">
        <v>29</v>
      </c>
      <c r="V17" s="28"/>
      <c r="W17" s="28"/>
      <c r="X17" s="28"/>
      <c r="Y17" s="27"/>
      <c r="Z17" s="27"/>
      <c r="AA17" s="27"/>
      <c r="AB17" s="28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s="5" customFormat="1" ht="12.75" customHeight="1" x14ac:dyDescent="0.2">
      <c r="A18" s="36">
        <f>IF(SUM(A15:A15)&gt;0,2001,"")</f>
        <v>2001</v>
      </c>
      <c r="B18" s="36"/>
      <c r="C18" s="36"/>
      <c r="D18" s="25"/>
      <c r="E18" s="100"/>
      <c r="F18" s="34"/>
      <c r="G18" s="33" t="s">
        <v>29</v>
      </c>
      <c r="H18" s="27"/>
      <c r="I18" s="33" t="s">
        <v>29</v>
      </c>
      <c r="J18" s="42" t="s">
        <v>29</v>
      </c>
      <c r="K18" s="26" t="s">
        <v>29</v>
      </c>
      <c r="L18" s="26"/>
      <c r="M18" s="18"/>
      <c r="N18" s="18"/>
      <c r="O18" s="18"/>
      <c r="P18" s="27"/>
      <c r="Q18" s="27"/>
      <c r="R18" s="27"/>
      <c r="S18" s="33"/>
      <c r="T18" s="27" t="s">
        <v>29</v>
      </c>
      <c r="U18" s="27" t="s">
        <v>29</v>
      </c>
      <c r="V18" s="28"/>
      <c r="W18" s="28"/>
      <c r="X18" s="28"/>
      <c r="Y18" s="27"/>
      <c r="Z18" s="27"/>
      <c r="AA18" s="27"/>
      <c r="AB18" s="28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</row>
    <row r="19" spans="1:46" s="5" customFormat="1" ht="12.75" customHeight="1" x14ac:dyDescent="0.2">
      <c r="A19" s="36">
        <f>IF(A12=1000,IF(A16=1000,1000,""),"")</f>
        <v>1000</v>
      </c>
      <c r="B19" s="36"/>
      <c r="C19" s="36"/>
      <c r="D19" s="43" t="s">
        <v>45</v>
      </c>
      <c r="E19" s="43" t="s">
        <v>64</v>
      </c>
      <c r="F19" s="24"/>
      <c r="G19" s="49">
        <v>32550</v>
      </c>
      <c r="H19" s="49">
        <v>20850</v>
      </c>
      <c r="I19" s="48">
        <v>9.8310291858678955E-2</v>
      </c>
      <c r="J19" s="49">
        <v>13233.333333333334</v>
      </c>
      <c r="K19" s="49">
        <v>8166.666666666667</v>
      </c>
      <c r="L19" s="49"/>
      <c r="M19" s="49" t="s">
        <v>29</v>
      </c>
      <c r="N19" s="50">
        <v>1.9E-2</v>
      </c>
      <c r="O19" s="49">
        <v>1.0000000000000001E-5</v>
      </c>
      <c r="P19" s="49">
        <v>89</v>
      </c>
      <c r="Q19" s="49">
        <v>36</v>
      </c>
      <c r="R19" s="49">
        <v>10000</v>
      </c>
      <c r="S19" s="49">
        <v>18027</v>
      </c>
      <c r="T19" s="49">
        <v>21142.00001</v>
      </c>
      <c r="U19" s="27" t="s">
        <v>29</v>
      </c>
      <c r="V19" s="28"/>
      <c r="W19" s="28"/>
      <c r="X19" s="28"/>
      <c r="Y19" s="27"/>
      <c r="Z19" s="27"/>
      <c r="AA19" s="27"/>
      <c r="AB19" s="28"/>
      <c r="AC19" s="29"/>
      <c r="AD19" s="29"/>
      <c r="AE19" s="29"/>
      <c r="AF19" s="39" t="s">
        <v>29</v>
      </c>
      <c r="AG19" s="40" t="s">
        <v>29</v>
      </c>
      <c r="AH19" s="40" t="s">
        <v>29</v>
      </c>
      <c r="AI19" s="40" t="s">
        <v>29</v>
      </c>
      <c r="AJ19" s="40" t="s">
        <v>29</v>
      </c>
      <c r="AK19" s="40" t="s">
        <v>73</v>
      </c>
      <c r="AL19" s="40" t="s">
        <v>29</v>
      </c>
      <c r="AM19" s="40" t="s">
        <v>29</v>
      </c>
      <c r="AN19" s="40" t="s">
        <v>29</v>
      </c>
      <c r="AO19" s="40" t="s">
        <v>29</v>
      </c>
      <c r="AP19" s="40" t="s">
        <v>29</v>
      </c>
      <c r="AQ19" s="40" t="s">
        <v>73</v>
      </c>
      <c r="AR19" s="40" t="s">
        <v>29</v>
      </c>
      <c r="AS19" s="40" t="s">
        <v>29</v>
      </c>
      <c r="AT19" s="41" t="s">
        <v>29</v>
      </c>
    </row>
    <row r="20" spans="1:46" s="5" customFormat="1" ht="12.75" customHeight="1" x14ac:dyDescent="0.2">
      <c r="A20" s="36">
        <f>IF(A19=1000,2000,"")</f>
        <v>2000</v>
      </c>
      <c r="B20" s="36"/>
      <c r="C20" s="36"/>
      <c r="D20" s="25"/>
      <c r="E20" s="25"/>
      <c r="F20" s="19"/>
      <c r="G20" s="29" t="s">
        <v>29</v>
      </c>
      <c r="H20" s="29"/>
      <c r="I20" s="33" t="s">
        <v>29</v>
      </c>
      <c r="J20" s="29" t="s">
        <v>29</v>
      </c>
      <c r="K20" s="29" t="s">
        <v>29</v>
      </c>
      <c r="L20" s="29"/>
      <c r="M20" s="100"/>
      <c r="N20" s="100"/>
      <c r="O20" s="100"/>
      <c r="P20" s="100"/>
      <c r="Q20" s="100"/>
      <c r="R20" s="100"/>
      <c r="S20" s="100"/>
      <c r="T20" s="100" t="s">
        <v>29</v>
      </c>
      <c r="U20" s="27" t="s">
        <v>29</v>
      </c>
      <c r="V20" s="28"/>
      <c r="W20" s="28"/>
      <c r="X20" s="28"/>
      <c r="Y20" s="27"/>
      <c r="Z20" s="27"/>
      <c r="AA20" s="27"/>
      <c r="AB20" s="28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</row>
    <row r="21" spans="1:46" s="5" customFormat="1" ht="12.75" customHeight="1" x14ac:dyDescent="0.2">
      <c r="A21" s="36">
        <f>IF(A20=2000,2001,"")</f>
        <v>2001</v>
      </c>
      <c r="B21" s="36"/>
      <c r="C21" s="36"/>
      <c r="D21" s="25"/>
      <c r="E21" s="25"/>
      <c r="F21" s="34"/>
      <c r="G21" s="33" t="s">
        <v>29</v>
      </c>
      <c r="H21" s="27"/>
      <c r="I21" s="33" t="s">
        <v>29</v>
      </c>
      <c r="J21" s="42" t="s">
        <v>29</v>
      </c>
      <c r="K21" s="26" t="s">
        <v>29</v>
      </c>
      <c r="L21" s="26"/>
      <c r="M21" s="18"/>
      <c r="N21" s="18"/>
      <c r="O21" s="18"/>
      <c r="P21" s="27"/>
      <c r="Q21" s="27"/>
      <c r="R21" s="27"/>
      <c r="S21" s="33"/>
      <c r="T21" s="27" t="s">
        <v>29</v>
      </c>
      <c r="U21" s="27" t="s">
        <v>29</v>
      </c>
      <c r="V21" s="28"/>
      <c r="W21" s="28"/>
      <c r="X21" s="28"/>
      <c r="Y21" s="27"/>
      <c r="Z21" s="27"/>
      <c r="AA21" s="27"/>
      <c r="AB21" s="28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</row>
    <row r="22" spans="1:46" s="97" customFormat="1" ht="12.75" customHeight="1" x14ac:dyDescent="0.2">
      <c r="A22" s="93">
        <v>111</v>
      </c>
      <c r="B22" s="116" t="str">
        <f>HYPERLINK("Haendler\"&amp;A22&amp;".jpg",""&amp;A22)</f>
        <v>111</v>
      </c>
      <c r="C22" s="116" t="str">
        <f>HYPERLINK("http://www.diekommunikationsfabrik.de\2017\12_Dezember_2\Haendler\"&amp;B22&amp;".jpg",""&amp;B22)</f>
        <v>111</v>
      </c>
      <c r="D22" s="98" t="s">
        <v>48</v>
      </c>
      <c r="E22" s="99" t="s">
        <v>58</v>
      </c>
      <c r="F22" s="110"/>
      <c r="G22" s="107">
        <v>26190</v>
      </c>
      <c r="H22" s="104">
        <v>17990</v>
      </c>
      <c r="I22" s="111">
        <v>0.31309660175639559</v>
      </c>
      <c r="J22" s="101">
        <v>8200</v>
      </c>
      <c r="K22" s="101" t="s">
        <v>29</v>
      </c>
      <c r="L22" s="101"/>
      <c r="M22" s="109"/>
      <c r="N22" s="103"/>
      <c r="O22" s="101"/>
      <c r="P22" s="104"/>
      <c r="Q22" s="101"/>
      <c r="R22" s="101"/>
      <c r="S22" s="101"/>
      <c r="T22" s="101" t="s">
        <v>29</v>
      </c>
      <c r="U22" s="112" t="s">
        <v>29</v>
      </c>
      <c r="V22" s="113" t="s">
        <v>73</v>
      </c>
      <c r="W22" s="108"/>
      <c r="X22" s="108"/>
      <c r="Y22" s="108"/>
      <c r="Z22" s="108"/>
      <c r="AA22" s="114"/>
      <c r="AB22" s="114"/>
      <c r="AC22" s="114"/>
      <c r="AD22" s="108"/>
      <c r="AE22" s="115"/>
      <c r="AF22" s="102" t="s">
        <v>73</v>
      </c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6"/>
    </row>
    <row r="23" spans="1:46" s="5" customFormat="1" ht="12.75" customHeight="1" x14ac:dyDescent="0.2">
      <c r="A23" s="36">
        <f>IF(SUM(A22:A22)&gt;0,1000,"")</f>
        <v>1000</v>
      </c>
      <c r="B23" s="36"/>
      <c r="C23" s="36"/>
      <c r="D23" s="43" t="s">
        <v>48</v>
      </c>
      <c r="E23" s="43" t="s">
        <v>58</v>
      </c>
      <c r="F23" s="24"/>
      <c r="G23" s="49">
        <v>26190</v>
      </c>
      <c r="H23" s="49">
        <v>17990</v>
      </c>
      <c r="I23" s="48">
        <v>0.31309660175639559</v>
      </c>
      <c r="J23" s="49">
        <v>8200</v>
      </c>
      <c r="K23" s="49" t="s">
        <v>29</v>
      </c>
      <c r="L23" s="49"/>
      <c r="M23" s="49" t="s">
        <v>29</v>
      </c>
      <c r="N23" s="50" t="s">
        <v>29</v>
      </c>
      <c r="O23" s="49" t="s">
        <v>29</v>
      </c>
      <c r="P23" s="49" t="s">
        <v>29</v>
      </c>
      <c r="Q23" s="49" t="s">
        <v>29</v>
      </c>
      <c r="R23" s="49" t="s">
        <v>29</v>
      </c>
      <c r="S23" s="49" t="s">
        <v>29</v>
      </c>
      <c r="T23" s="49" t="s">
        <v>29</v>
      </c>
      <c r="U23" s="37" t="s">
        <v>29</v>
      </c>
      <c r="V23" s="38"/>
      <c r="W23" s="38"/>
      <c r="X23" s="38"/>
      <c r="Y23" s="37"/>
      <c r="Z23" s="37"/>
      <c r="AA23" s="37"/>
      <c r="AB23" s="38"/>
      <c r="AC23" s="29"/>
      <c r="AD23" s="29"/>
      <c r="AE23" s="29"/>
      <c r="AF23" s="39" t="s">
        <v>73</v>
      </c>
      <c r="AG23" s="40" t="s">
        <v>29</v>
      </c>
      <c r="AH23" s="40" t="s">
        <v>29</v>
      </c>
      <c r="AI23" s="40" t="s">
        <v>29</v>
      </c>
      <c r="AJ23" s="40" t="s">
        <v>29</v>
      </c>
      <c r="AK23" s="40" t="s">
        <v>29</v>
      </c>
      <c r="AL23" s="40" t="s">
        <v>29</v>
      </c>
      <c r="AM23" s="40" t="s">
        <v>29</v>
      </c>
      <c r="AN23" s="40" t="s">
        <v>29</v>
      </c>
      <c r="AO23" s="40" t="s">
        <v>29</v>
      </c>
      <c r="AP23" s="40" t="s">
        <v>29</v>
      </c>
      <c r="AQ23" s="40" t="s">
        <v>29</v>
      </c>
      <c r="AR23" s="40" t="s">
        <v>29</v>
      </c>
      <c r="AS23" s="40" t="s">
        <v>29</v>
      </c>
      <c r="AT23" s="41" t="s">
        <v>29</v>
      </c>
    </row>
    <row r="24" spans="1:46" s="5" customFormat="1" ht="12.75" customHeight="1" x14ac:dyDescent="0.2">
      <c r="A24" s="36">
        <f>IF(SUM(A22:A22)&gt;0,2000,"")</f>
        <v>2000</v>
      </c>
      <c r="B24" s="36"/>
      <c r="C24" s="36"/>
      <c r="D24" s="79"/>
      <c r="E24" s="79"/>
      <c r="F24" s="19"/>
      <c r="G24" s="80"/>
      <c r="H24" s="80"/>
      <c r="I24" s="81" t="s">
        <v>29</v>
      </c>
      <c r="J24" s="80" t="s">
        <v>29</v>
      </c>
      <c r="K24" s="80" t="s">
        <v>29</v>
      </c>
      <c r="L24" s="80"/>
      <c r="M24" s="80"/>
      <c r="N24" s="82"/>
      <c r="O24" s="80"/>
      <c r="P24" s="80"/>
      <c r="Q24" s="80"/>
      <c r="R24" s="80"/>
      <c r="S24" s="80"/>
      <c r="T24" s="80"/>
      <c r="U24" s="27"/>
      <c r="V24" s="28"/>
      <c r="W24" s="28"/>
      <c r="X24" s="28"/>
      <c r="Y24" s="27"/>
      <c r="Z24" s="27"/>
      <c r="AA24" s="27"/>
      <c r="AB24" s="28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</row>
    <row r="25" spans="1:46" s="5" customFormat="1" ht="12.75" customHeight="1" x14ac:dyDescent="0.2">
      <c r="A25" s="36">
        <f>IF(SUM(A22:A22)&gt;0,2001,"")</f>
        <v>2001</v>
      </c>
      <c r="B25" s="36"/>
      <c r="C25" s="36"/>
      <c r="D25" s="25"/>
      <c r="E25" s="100"/>
      <c r="F25" s="34"/>
      <c r="G25" s="33"/>
      <c r="H25" s="27"/>
      <c r="I25" s="33" t="s">
        <v>29</v>
      </c>
      <c r="J25" s="42" t="s">
        <v>29</v>
      </c>
      <c r="K25" s="26" t="s">
        <v>29</v>
      </c>
      <c r="L25" s="26"/>
      <c r="M25" s="18"/>
      <c r="N25" s="18"/>
      <c r="O25" s="18"/>
      <c r="P25" s="27"/>
      <c r="Q25" s="27"/>
      <c r="R25" s="27"/>
      <c r="S25" s="33"/>
      <c r="T25" s="27"/>
      <c r="U25" s="27"/>
      <c r="V25" s="28"/>
      <c r="W25" s="28"/>
      <c r="X25" s="28"/>
      <c r="Y25" s="27"/>
      <c r="Z25" s="27"/>
      <c r="AA25" s="27"/>
      <c r="AB25" s="28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</row>
    <row r="26" spans="1:46" s="3" customFormat="1" x14ac:dyDescent="0.2">
      <c r="A26" s="93">
        <v>86</v>
      </c>
      <c r="B26" s="116" t="str">
        <f>HYPERLINK("Haendler\"&amp;A26&amp;".jpg",""&amp;A26)</f>
        <v>86</v>
      </c>
      <c r="C26" s="116" t="str">
        <f>HYPERLINK("http://www.diekommunikationsfabrik.de\2017\12_Dezember_2\Haendler\"&amp;B26&amp;".jpg",""&amp;B26)</f>
        <v>86</v>
      </c>
      <c r="D26" s="98" t="s">
        <v>53</v>
      </c>
      <c r="E26" s="99" t="s">
        <v>70</v>
      </c>
      <c r="F26" s="110" t="s">
        <v>77</v>
      </c>
      <c r="G26" s="107">
        <v>36050</v>
      </c>
      <c r="H26" s="104"/>
      <c r="I26" s="111" t="s">
        <v>29</v>
      </c>
      <c r="J26" s="101"/>
      <c r="K26" s="101">
        <v>6468</v>
      </c>
      <c r="L26" s="101"/>
      <c r="M26" s="109" t="s">
        <v>74</v>
      </c>
      <c r="N26" s="103">
        <v>2.9899999999999999E-2</v>
      </c>
      <c r="O26" s="101">
        <v>7316</v>
      </c>
      <c r="P26" s="104">
        <v>159</v>
      </c>
      <c r="Q26" s="101">
        <v>36</v>
      </c>
      <c r="R26" s="101"/>
      <c r="S26" s="101">
        <v>17435</v>
      </c>
      <c r="T26" s="101">
        <v>30316</v>
      </c>
      <c r="U26" s="112"/>
      <c r="V26" s="113"/>
      <c r="W26" s="108" t="s">
        <v>72</v>
      </c>
      <c r="X26" s="108"/>
      <c r="Y26" s="108" t="s">
        <v>73</v>
      </c>
      <c r="Z26" s="108"/>
      <c r="AA26" s="114" t="s">
        <v>73</v>
      </c>
      <c r="AB26" s="114"/>
      <c r="AC26" s="114"/>
      <c r="AD26" s="108" t="s">
        <v>75</v>
      </c>
      <c r="AE26" s="115"/>
      <c r="AF26" s="102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 t="s">
        <v>73</v>
      </c>
      <c r="AS26" s="105"/>
      <c r="AT26" s="106"/>
    </row>
    <row r="27" spans="1:46" s="5" customFormat="1" ht="12.75" customHeight="1" x14ac:dyDescent="0.2">
      <c r="A27" s="36">
        <f>IF(SUM(A26:A26)&gt;0,1000,"")</f>
        <v>1000</v>
      </c>
      <c r="B27" s="36"/>
      <c r="C27" s="36"/>
      <c r="D27" s="43" t="s">
        <v>53</v>
      </c>
      <c r="E27" s="43" t="s">
        <v>70</v>
      </c>
      <c r="F27" s="24"/>
      <c r="G27" s="49">
        <v>36050</v>
      </c>
      <c r="H27" s="49" t="s">
        <v>29</v>
      </c>
      <c r="I27" s="48" t="s">
        <v>29</v>
      </c>
      <c r="J27" s="49" t="s">
        <v>29</v>
      </c>
      <c r="K27" s="49">
        <v>6468</v>
      </c>
      <c r="L27" s="49"/>
      <c r="M27" s="49" t="s">
        <v>29</v>
      </c>
      <c r="N27" s="50">
        <v>2.9899999999999999E-2</v>
      </c>
      <c r="O27" s="49">
        <v>7316</v>
      </c>
      <c r="P27" s="49">
        <v>159</v>
      </c>
      <c r="Q27" s="49">
        <v>36</v>
      </c>
      <c r="R27" s="49" t="s">
        <v>29</v>
      </c>
      <c r="S27" s="49">
        <v>17435</v>
      </c>
      <c r="T27" s="49">
        <v>30316</v>
      </c>
      <c r="U27" s="37" t="s">
        <v>29</v>
      </c>
      <c r="V27" s="38"/>
      <c r="W27" s="38"/>
      <c r="X27" s="38"/>
      <c r="Y27" s="37"/>
      <c r="Z27" s="37"/>
      <c r="AA27" s="37"/>
      <c r="AB27" s="38"/>
      <c r="AC27" s="29"/>
      <c r="AD27" s="29"/>
      <c r="AE27" s="29"/>
      <c r="AF27" s="39" t="s">
        <v>29</v>
      </c>
      <c r="AG27" s="40" t="s">
        <v>29</v>
      </c>
      <c r="AH27" s="40" t="s">
        <v>29</v>
      </c>
      <c r="AI27" s="40" t="s">
        <v>29</v>
      </c>
      <c r="AJ27" s="40" t="s">
        <v>29</v>
      </c>
      <c r="AK27" s="40" t="s">
        <v>29</v>
      </c>
      <c r="AL27" s="40" t="s">
        <v>29</v>
      </c>
      <c r="AM27" s="40" t="s">
        <v>29</v>
      </c>
      <c r="AN27" s="40" t="s">
        <v>29</v>
      </c>
      <c r="AO27" s="40" t="s">
        <v>29</v>
      </c>
      <c r="AP27" s="40" t="s">
        <v>29</v>
      </c>
      <c r="AQ27" s="40" t="s">
        <v>29</v>
      </c>
      <c r="AR27" s="40" t="s">
        <v>73</v>
      </c>
      <c r="AS27" s="40" t="s">
        <v>29</v>
      </c>
      <c r="AT27" s="41" t="s">
        <v>29</v>
      </c>
    </row>
    <row r="28" spans="1:46" s="5" customFormat="1" ht="12.75" customHeight="1" x14ac:dyDescent="0.2">
      <c r="A28" s="36">
        <f>IF(SUM(A26:A26)&gt;0,2000,"")</f>
        <v>2000</v>
      </c>
      <c r="B28" s="36"/>
      <c r="C28" s="36"/>
      <c r="D28" s="25"/>
      <c r="E28" s="100"/>
      <c r="F28" s="19"/>
      <c r="G28" s="29" t="s">
        <v>29</v>
      </c>
      <c r="H28" s="29"/>
      <c r="I28" s="33" t="s">
        <v>29</v>
      </c>
      <c r="J28" s="29" t="s">
        <v>29</v>
      </c>
      <c r="K28" s="29" t="s">
        <v>29</v>
      </c>
      <c r="L28" s="29"/>
      <c r="M28" s="100"/>
      <c r="N28" s="100"/>
      <c r="O28" s="100"/>
      <c r="P28" s="100"/>
      <c r="Q28" s="100"/>
      <c r="R28" s="100"/>
      <c r="S28" s="100"/>
      <c r="T28" s="100" t="s">
        <v>29</v>
      </c>
      <c r="U28" s="27" t="s">
        <v>29</v>
      </c>
      <c r="V28" s="28"/>
      <c r="W28" s="28"/>
      <c r="X28" s="28"/>
      <c r="Y28" s="27"/>
      <c r="Z28" s="27"/>
      <c r="AA28" s="27"/>
      <c r="AB28" s="28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</row>
    <row r="29" spans="1:46" s="5" customFormat="1" ht="12.75" customHeight="1" x14ac:dyDescent="0.2">
      <c r="A29" s="36">
        <f>IF(SUM(A26:A26)&gt;0,2001,"")</f>
        <v>2001</v>
      </c>
      <c r="B29" s="36"/>
      <c r="C29" s="36"/>
      <c r="D29" s="25"/>
      <c r="E29" s="100"/>
      <c r="F29" s="34"/>
      <c r="G29" s="33" t="s">
        <v>29</v>
      </c>
      <c r="H29" s="27"/>
      <c r="I29" s="33" t="s">
        <v>29</v>
      </c>
      <c r="J29" s="42" t="s">
        <v>29</v>
      </c>
      <c r="K29" s="26" t="s">
        <v>29</v>
      </c>
      <c r="L29" s="26"/>
      <c r="M29" s="18"/>
      <c r="N29" s="18"/>
      <c r="O29" s="18"/>
      <c r="P29" s="27"/>
      <c r="Q29" s="27"/>
      <c r="R29" s="27"/>
      <c r="S29" s="33"/>
      <c r="T29" s="27" t="s">
        <v>29</v>
      </c>
      <c r="U29" s="27" t="s">
        <v>29</v>
      </c>
      <c r="V29" s="28"/>
      <c r="W29" s="28"/>
      <c r="X29" s="28"/>
      <c r="Y29" s="27"/>
      <c r="Z29" s="27"/>
      <c r="AA29" s="27"/>
      <c r="AB29" s="28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</row>
    <row r="30" spans="1:46" s="3" customFormat="1" x14ac:dyDescent="0.2">
      <c r="A30" s="93">
        <v>52</v>
      </c>
      <c r="B30" s="116" t="str">
        <f>HYPERLINK("Haendler\"&amp;A30&amp;".jpg",""&amp;A30)</f>
        <v>52</v>
      </c>
      <c r="C30" s="116" t="str">
        <f>HYPERLINK("http://www.diekommunikationsfabrik.de\2017\12_Dezember_2\Haendler\"&amp;B30&amp;".jpg",""&amp;B30)</f>
        <v>52</v>
      </c>
      <c r="D30" s="98" t="s">
        <v>49</v>
      </c>
      <c r="E30" s="99" t="s">
        <v>66</v>
      </c>
      <c r="F30" s="110"/>
      <c r="G30" s="107">
        <v>40169</v>
      </c>
      <c r="H30" s="104">
        <v>31990</v>
      </c>
      <c r="I30" s="111">
        <v>0.12992606238641738</v>
      </c>
      <c r="J30" s="101">
        <v>8179</v>
      </c>
      <c r="K30" s="101">
        <v>2960</v>
      </c>
      <c r="L30" s="101"/>
      <c r="M30" s="109"/>
      <c r="N30" s="103"/>
      <c r="O30" s="101"/>
      <c r="P30" s="104"/>
      <c r="Q30" s="101"/>
      <c r="R30" s="101"/>
      <c r="S30" s="101"/>
      <c r="T30" s="101" t="s">
        <v>29</v>
      </c>
      <c r="U30" s="112" t="s">
        <v>29</v>
      </c>
      <c r="V30" s="113" t="s">
        <v>73</v>
      </c>
      <c r="W30" s="108"/>
      <c r="X30" s="108"/>
      <c r="Y30" s="108"/>
      <c r="Z30" s="108"/>
      <c r="AA30" s="114"/>
      <c r="AB30" s="114"/>
      <c r="AC30" s="114"/>
      <c r="AD30" s="108" t="s">
        <v>75</v>
      </c>
      <c r="AE30" s="115"/>
      <c r="AF30" s="102"/>
      <c r="AG30" s="105" t="s">
        <v>73</v>
      </c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6"/>
    </row>
    <row r="31" spans="1:46" s="5" customFormat="1" ht="12.75" customHeight="1" x14ac:dyDescent="0.2">
      <c r="A31" s="36">
        <f>IF(SUM(A30:A30)&gt;0,1000,"")</f>
        <v>1000</v>
      </c>
      <c r="B31" s="36"/>
      <c r="C31" s="36"/>
      <c r="D31" s="43" t="s">
        <v>49</v>
      </c>
      <c r="E31" s="43" t="s">
        <v>66</v>
      </c>
      <c r="F31" s="24"/>
      <c r="G31" s="49">
        <v>40169</v>
      </c>
      <c r="H31" s="49">
        <v>31990</v>
      </c>
      <c r="I31" s="48">
        <v>0.12992606238641738</v>
      </c>
      <c r="J31" s="49">
        <v>8179</v>
      </c>
      <c r="K31" s="49">
        <v>2960</v>
      </c>
      <c r="L31" s="49"/>
      <c r="M31" s="49" t="s">
        <v>29</v>
      </c>
      <c r="N31" s="50" t="s">
        <v>29</v>
      </c>
      <c r="O31" s="49" t="s">
        <v>29</v>
      </c>
      <c r="P31" s="49" t="s">
        <v>29</v>
      </c>
      <c r="Q31" s="49" t="s">
        <v>29</v>
      </c>
      <c r="R31" s="49" t="s">
        <v>29</v>
      </c>
      <c r="S31" s="49" t="s">
        <v>29</v>
      </c>
      <c r="T31" s="49" t="s">
        <v>29</v>
      </c>
      <c r="U31" s="37" t="s">
        <v>29</v>
      </c>
      <c r="V31" s="38"/>
      <c r="W31" s="38"/>
      <c r="X31" s="38"/>
      <c r="Y31" s="37"/>
      <c r="Z31" s="37"/>
      <c r="AA31" s="37"/>
      <c r="AB31" s="38"/>
      <c r="AC31" s="29"/>
      <c r="AD31" s="29"/>
      <c r="AE31" s="29"/>
      <c r="AF31" s="39" t="s">
        <v>29</v>
      </c>
      <c r="AG31" s="40" t="s">
        <v>73</v>
      </c>
      <c r="AH31" s="40" t="s">
        <v>29</v>
      </c>
      <c r="AI31" s="40" t="s">
        <v>29</v>
      </c>
      <c r="AJ31" s="40" t="s">
        <v>29</v>
      </c>
      <c r="AK31" s="40" t="s">
        <v>29</v>
      </c>
      <c r="AL31" s="40" t="s">
        <v>29</v>
      </c>
      <c r="AM31" s="40" t="s">
        <v>29</v>
      </c>
      <c r="AN31" s="40" t="s">
        <v>29</v>
      </c>
      <c r="AO31" s="40" t="s">
        <v>29</v>
      </c>
      <c r="AP31" s="40" t="s">
        <v>29</v>
      </c>
      <c r="AQ31" s="40" t="s">
        <v>29</v>
      </c>
      <c r="AR31" s="40" t="s">
        <v>29</v>
      </c>
      <c r="AS31" s="40" t="s">
        <v>29</v>
      </c>
      <c r="AT31" s="41" t="s">
        <v>29</v>
      </c>
    </row>
    <row r="32" spans="1:46" s="5" customFormat="1" ht="12.75" customHeight="1" x14ac:dyDescent="0.2">
      <c r="A32" s="36">
        <f>IF(SUM(A30:A30)&gt;0,2000,"")</f>
        <v>2000</v>
      </c>
      <c r="B32" s="36"/>
      <c r="C32" s="36"/>
      <c r="D32" s="25"/>
      <c r="E32" s="100"/>
      <c r="F32" s="19"/>
      <c r="G32" s="29" t="s">
        <v>29</v>
      </c>
      <c r="H32" s="29"/>
      <c r="I32" s="33" t="s">
        <v>29</v>
      </c>
      <c r="J32" s="29" t="s">
        <v>29</v>
      </c>
      <c r="K32" s="29" t="s">
        <v>29</v>
      </c>
      <c r="L32" s="29"/>
      <c r="M32" s="100"/>
      <c r="N32" s="100"/>
      <c r="O32" s="100"/>
      <c r="P32" s="100"/>
      <c r="Q32" s="100"/>
      <c r="R32" s="100"/>
      <c r="S32" s="100"/>
      <c r="T32" s="100" t="s">
        <v>29</v>
      </c>
      <c r="U32" s="27" t="s">
        <v>29</v>
      </c>
      <c r="V32" s="28"/>
      <c r="W32" s="28"/>
      <c r="X32" s="28"/>
      <c r="Y32" s="27"/>
      <c r="Z32" s="27"/>
      <c r="AA32" s="27"/>
      <c r="AB32" s="28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</row>
    <row r="33" spans="1:46" s="5" customFormat="1" ht="12.75" customHeight="1" x14ac:dyDescent="0.2">
      <c r="A33" s="36">
        <f>IF(SUM(A30:A30)&gt;0,2001,"")</f>
        <v>2001</v>
      </c>
      <c r="B33" s="36"/>
      <c r="C33" s="36"/>
      <c r="D33" s="25"/>
      <c r="E33" s="100"/>
      <c r="F33" s="34"/>
      <c r="G33" s="33" t="s">
        <v>29</v>
      </c>
      <c r="H33" s="27"/>
      <c r="I33" s="33" t="s">
        <v>29</v>
      </c>
      <c r="J33" s="42" t="s">
        <v>29</v>
      </c>
      <c r="K33" s="26" t="s">
        <v>29</v>
      </c>
      <c r="L33" s="26"/>
      <c r="M33" s="18"/>
      <c r="N33" s="18"/>
      <c r="O33" s="18"/>
      <c r="P33" s="27"/>
      <c r="Q33" s="27"/>
      <c r="R33" s="27"/>
      <c r="S33" s="33"/>
      <c r="T33" s="27" t="s">
        <v>29</v>
      </c>
      <c r="U33" s="27" t="s">
        <v>29</v>
      </c>
      <c r="V33" s="28"/>
      <c r="W33" s="28"/>
      <c r="X33" s="28"/>
      <c r="Y33" s="27"/>
      <c r="Z33" s="27"/>
      <c r="AA33" s="27"/>
      <c r="AB33" s="28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</row>
    <row r="34" spans="1:46" s="3" customFormat="1" x14ac:dyDescent="0.2">
      <c r="A34" s="93">
        <v>82</v>
      </c>
      <c r="B34" s="116" t="str">
        <f>HYPERLINK("Haendler\"&amp;A34&amp;".jpg",""&amp;A34)</f>
        <v>82</v>
      </c>
      <c r="C34" s="116" t="str">
        <f>HYPERLINK("http://www.diekommunikationsfabrik.de\2017\12_Dezember_2\Haendler\"&amp;B34&amp;".jpg",""&amp;B34)</f>
        <v>82</v>
      </c>
      <c r="D34" s="98" t="s">
        <v>49</v>
      </c>
      <c r="E34" s="99" t="s">
        <v>67</v>
      </c>
      <c r="F34" s="110"/>
      <c r="G34" s="107">
        <v>29650</v>
      </c>
      <c r="H34" s="104">
        <v>24990</v>
      </c>
      <c r="I34" s="111">
        <v>5.733558178752108E-2</v>
      </c>
      <c r="J34" s="101">
        <v>4660</v>
      </c>
      <c r="K34" s="101">
        <v>2960</v>
      </c>
      <c r="L34" s="101"/>
      <c r="M34" s="109"/>
      <c r="N34" s="103"/>
      <c r="O34" s="101"/>
      <c r="P34" s="104"/>
      <c r="Q34" s="101"/>
      <c r="R34" s="101"/>
      <c r="S34" s="101"/>
      <c r="T34" s="101" t="s">
        <v>29</v>
      </c>
      <c r="U34" s="112"/>
      <c r="V34" s="113"/>
      <c r="W34" s="108"/>
      <c r="X34" s="108"/>
      <c r="Y34" s="108"/>
      <c r="Z34" s="108"/>
      <c r="AA34" s="114"/>
      <c r="AB34" s="114"/>
      <c r="AC34" s="114"/>
      <c r="AD34" s="108"/>
      <c r="AE34" s="115"/>
      <c r="AF34" s="102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 t="s">
        <v>73</v>
      </c>
      <c r="AQ34" s="105"/>
      <c r="AR34" s="105"/>
      <c r="AS34" s="105"/>
      <c r="AT34" s="106"/>
    </row>
    <row r="35" spans="1:46" s="5" customFormat="1" ht="12.75" customHeight="1" x14ac:dyDescent="0.2">
      <c r="A35" s="36">
        <f>IF(SUM(A34:A34)&gt;0,1000,"")</f>
        <v>1000</v>
      </c>
      <c r="B35" s="36"/>
      <c r="C35" s="36"/>
      <c r="D35" s="43" t="s">
        <v>49</v>
      </c>
      <c r="E35" s="43" t="s">
        <v>67</v>
      </c>
      <c r="F35" s="24"/>
      <c r="G35" s="49">
        <v>29650</v>
      </c>
      <c r="H35" s="49">
        <v>24990</v>
      </c>
      <c r="I35" s="48">
        <v>5.733558178752108E-2</v>
      </c>
      <c r="J35" s="49">
        <v>4660</v>
      </c>
      <c r="K35" s="49">
        <v>2960</v>
      </c>
      <c r="L35" s="49"/>
      <c r="M35" s="49" t="s">
        <v>29</v>
      </c>
      <c r="N35" s="50" t="s">
        <v>29</v>
      </c>
      <c r="O35" s="49" t="s">
        <v>29</v>
      </c>
      <c r="P35" s="49" t="s">
        <v>29</v>
      </c>
      <c r="Q35" s="49" t="s">
        <v>29</v>
      </c>
      <c r="R35" s="49" t="s">
        <v>29</v>
      </c>
      <c r="S35" s="49" t="s">
        <v>29</v>
      </c>
      <c r="T35" s="49" t="s">
        <v>29</v>
      </c>
      <c r="U35" s="37" t="s">
        <v>29</v>
      </c>
      <c r="V35" s="38"/>
      <c r="W35" s="38"/>
      <c r="X35" s="38"/>
      <c r="Y35" s="37"/>
      <c r="Z35" s="37"/>
      <c r="AA35" s="37"/>
      <c r="AB35" s="38"/>
      <c r="AC35" s="29"/>
      <c r="AD35" s="29"/>
      <c r="AE35" s="29"/>
      <c r="AF35" s="39" t="s">
        <v>29</v>
      </c>
      <c r="AG35" s="40" t="s">
        <v>29</v>
      </c>
      <c r="AH35" s="40" t="s">
        <v>29</v>
      </c>
      <c r="AI35" s="40" t="s">
        <v>29</v>
      </c>
      <c r="AJ35" s="40" t="s">
        <v>29</v>
      </c>
      <c r="AK35" s="40" t="s">
        <v>29</v>
      </c>
      <c r="AL35" s="40" t="s">
        <v>29</v>
      </c>
      <c r="AM35" s="40" t="s">
        <v>29</v>
      </c>
      <c r="AN35" s="40" t="s">
        <v>29</v>
      </c>
      <c r="AO35" s="40" t="s">
        <v>29</v>
      </c>
      <c r="AP35" s="40" t="s">
        <v>73</v>
      </c>
      <c r="AQ35" s="40" t="s">
        <v>29</v>
      </c>
      <c r="AR35" s="40" t="s">
        <v>29</v>
      </c>
      <c r="AS35" s="40" t="s">
        <v>29</v>
      </c>
      <c r="AT35" s="41" t="s">
        <v>29</v>
      </c>
    </row>
    <row r="36" spans="1:46" s="5" customFormat="1" ht="12.75" customHeight="1" x14ac:dyDescent="0.2">
      <c r="A36" s="36">
        <f>IF(SUM(A34:A34)&gt;0,2000,"")</f>
        <v>2000</v>
      </c>
      <c r="B36" s="36"/>
      <c r="C36" s="36"/>
      <c r="D36" s="25"/>
      <c r="E36" s="100"/>
      <c r="F36" s="19"/>
      <c r="G36" s="29" t="s">
        <v>29</v>
      </c>
      <c r="H36" s="29"/>
      <c r="I36" s="33" t="s">
        <v>29</v>
      </c>
      <c r="J36" s="29" t="s">
        <v>29</v>
      </c>
      <c r="K36" s="29" t="s">
        <v>29</v>
      </c>
      <c r="L36" s="29"/>
      <c r="M36" s="100"/>
      <c r="N36" s="100"/>
      <c r="O36" s="100"/>
      <c r="P36" s="100"/>
      <c r="Q36" s="100"/>
      <c r="R36" s="100"/>
      <c r="S36" s="100"/>
      <c r="T36" s="100" t="s">
        <v>29</v>
      </c>
      <c r="U36" s="27" t="s">
        <v>29</v>
      </c>
      <c r="V36" s="28"/>
      <c r="W36" s="28"/>
      <c r="X36" s="28"/>
      <c r="Y36" s="27"/>
      <c r="Z36" s="27"/>
      <c r="AA36" s="27"/>
      <c r="AB36" s="28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</row>
    <row r="37" spans="1:46" s="5" customFormat="1" ht="12.75" customHeight="1" x14ac:dyDescent="0.2">
      <c r="A37" s="36">
        <f>IF(SUM(A34:A34)&gt;0,2001,"")</f>
        <v>2001</v>
      </c>
      <c r="B37" s="36"/>
      <c r="C37" s="36"/>
      <c r="D37" s="25"/>
      <c r="E37" s="100"/>
      <c r="F37" s="34"/>
      <c r="G37" s="33" t="s">
        <v>29</v>
      </c>
      <c r="H37" s="27"/>
      <c r="I37" s="33" t="s">
        <v>29</v>
      </c>
      <c r="J37" s="42" t="s">
        <v>29</v>
      </c>
      <c r="K37" s="26" t="s">
        <v>29</v>
      </c>
      <c r="L37" s="26"/>
      <c r="M37" s="18"/>
      <c r="N37" s="18"/>
      <c r="O37" s="18"/>
      <c r="P37" s="27"/>
      <c r="Q37" s="27"/>
      <c r="R37" s="27"/>
      <c r="S37" s="33"/>
      <c r="T37" s="27" t="s">
        <v>29</v>
      </c>
      <c r="U37" s="27" t="s">
        <v>29</v>
      </c>
      <c r="V37" s="28"/>
      <c r="W37" s="28"/>
      <c r="X37" s="28"/>
      <c r="Y37" s="27"/>
      <c r="Z37" s="27"/>
      <c r="AA37" s="27"/>
      <c r="AB37" s="28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</row>
    <row r="38" spans="1:46" s="5" customFormat="1" ht="12.75" customHeight="1" x14ac:dyDescent="0.2">
      <c r="A38" s="36">
        <f>IF(A31=1000,IF(A35=1000,1000,""),"")</f>
        <v>1000</v>
      </c>
      <c r="B38" s="36"/>
      <c r="C38" s="36"/>
      <c r="D38" s="43" t="s">
        <v>49</v>
      </c>
      <c r="E38" s="43" t="s">
        <v>68</v>
      </c>
      <c r="F38" s="24"/>
      <c r="G38" s="49">
        <v>34909.5</v>
      </c>
      <c r="H38" s="49">
        <v>28490</v>
      </c>
      <c r="I38" s="48">
        <v>9.3630822086969226E-2</v>
      </c>
      <c r="J38" s="49">
        <v>6419.5</v>
      </c>
      <c r="K38" s="49">
        <v>2960</v>
      </c>
      <c r="L38" s="49"/>
      <c r="M38" s="49" t="s">
        <v>29</v>
      </c>
      <c r="N38" s="50" t="s">
        <v>29</v>
      </c>
      <c r="O38" s="49" t="s">
        <v>29</v>
      </c>
      <c r="P38" s="49" t="s">
        <v>29</v>
      </c>
      <c r="Q38" s="49" t="s">
        <v>29</v>
      </c>
      <c r="R38" s="49" t="s">
        <v>29</v>
      </c>
      <c r="S38" s="49" t="s">
        <v>29</v>
      </c>
      <c r="T38" s="49" t="s">
        <v>29</v>
      </c>
      <c r="U38" s="27" t="s">
        <v>29</v>
      </c>
      <c r="V38" s="28"/>
      <c r="W38" s="28"/>
      <c r="X38" s="28"/>
      <c r="Y38" s="27"/>
      <c r="Z38" s="27"/>
      <c r="AA38" s="27"/>
      <c r="AB38" s="28"/>
      <c r="AC38" s="29"/>
      <c r="AD38" s="29"/>
      <c r="AE38" s="29"/>
      <c r="AF38" s="39" t="s">
        <v>29</v>
      </c>
      <c r="AG38" s="40" t="s">
        <v>73</v>
      </c>
      <c r="AH38" s="40" t="s">
        <v>29</v>
      </c>
      <c r="AI38" s="40" t="s">
        <v>29</v>
      </c>
      <c r="AJ38" s="40" t="s">
        <v>29</v>
      </c>
      <c r="AK38" s="40" t="s">
        <v>29</v>
      </c>
      <c r="AL38" s="40" t="s">
        <v>29</v>
      </c>
      <c r="AM38" s="40" t="s">
        <v>29</v>
      </c>
      <c r="AN38" s="40" t="s">
        <v>29</v>
      </c>
      <c r="AO38" s="40" t="s">
        <v>29</v>
      </c>
      <c r="AP38" s="40" t="s">
        <v>73</v>
      </c>
      <c r="AQ38" s="40" t="s">
        <v>29</v>
      </c>
      <c r="AR38" s="40" t="s">
        <v>29</v>
      </c>
      <c r="AS38" s="40" t="s">
        <v>29</v>
      </c>
      <c r="AT38" s="41" t="s">
        <v>29</v>
      </c>
    </row>
    <row r="39" spans="1:46" s="5" customFormat="1" ht="12.75" customHeight="1" x14ac:dyDescent="0.2">
      <c r="A39" s="36">
        <f>IF(A38=1000,2000,"")</f>
        <v>2000</v>
      </c>
      <c r="B39" s="36"/>
      <c r="C39" s="36"/>
      <c r="D39" s="25"/>
      <c r="E39" s="100"/>
      <c r="F39" s="19"/>
      <c r="G39" s="29" t="s">
        <v>29</v>
      </c>
      <c r="H39" s="29"/>
      <c r="I39" s="33" t="s">
        <v>29</v>
      </c>
      <c r="J39" s="29" t="s">
        <v>29</v>
      </c>
      <c r="K39" s="29" t="s">
        <v>29</v>
      </c>
      <c r="L39" s="29"/>
      <c r="M39" s="100"/>
      <c r="N39" s="100"/>
      <c r="O39" s="100"/>
      <c r="P39" s="100"/>
      <c r="Q39" s="100"/>
      <c r="R39" s="100"/>
      <c r="S39" s="100"/>
      <c r="T39" s="100" t="s">
        <v>29</v>
      </c>
      <c r="U39" s="27" t="s">
        <v>29</v>
      </c>
      <c r="V39" s="28"/>
      <c r="W39" s="28"/>
      <c r="X39" s="28"/>
      <c r="Y39" s="27"/>
      <c r="Z39" s="27"/>
      <c r="AA39" s="27"/>
      <c r="AB39" s="28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</row>
    <row r="40" spans="1:46" s="5" customFormat="1" ht="12.75" customHeight="1" x14ac:dyDescent="0.2">
      <c r="A40" s="36">
        <f>IF(A39=2000,2001,"")</f>
        <v>2001</v>
      </c>
      <c r="B40" s="36"/>
      <c r="C40" s="36"/>
      <c r="D40" s="25"/>
      <c r="E40" s="100"/>
      <c r="F40" s="34"/>
      <c r="G40" s="33" t="s">
        <v>29</v>
      </c>
      <c r="H40" s="27"/>
      <c r="I40" s="33" t="s">
        <v>29</v>
      </c>
      <c r="J40" s="42" t="s">
        <v>29</v>
      </c>
      <c r="K40" s="26" t="s">
        <v>29</v>
      </c>
      <c r="L40" s="26"/>
      <c r="M40" s="18"/>
      <c r="N40" s="18"/>
      <c r="O40" s="18"/>
      <c r="P40" s="27"/>
      <c r="Q40" s="27"/>
      <c r="R40" s="27"/>
      <c r="S40" s="33"/>
      <c r="T40" s="27" t="s">
        <v>29</v>
      </c>
      <c r="U40" s="27" t="s">
        <v>29</v>
      </c>
      <c r="V40" s="28"/>
      <c r="W40" s="28"/>
      <c r="X40" s="28"/>
      <c r="Y40" s="27"/>
      <c r="Z40" s="27"/>
      <c r="AA40" s="27"/>
      <c r="AB40" s="28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</row>
    <row r="41" spans="1:46" s="3" customFormat="1" x14ac:dyDescent="0.2">
      <c r="A41" s="93">
        <v>26</v>
      </c>
      <c r="B41" s="116" t="str">
        <f>HYPERLINK("Haendler\"&amp;A41&amp;".jpg",""&amp;A41)</f>
        <v>26</v>
      </c>
      <c r="C41" s="116" t="str">
        <f>HYPERLINK("http://www.diekommunikationsfabrik.de\2017\12_Dezember_2\Haendler\"&amp;B41&amp;".jpg",""&amp;B41)</f>
        <v>26</v>
      </c>
      <c r="D41" s="98" t="s">
        <v>50</v>
      </c>
      <c r="E41" s="99" t="s">
        <v>51</v>
      </c>
      <c r="F41" s="110"/>
      <c r="G41" s="107" t="s">
        <v>29</v>
      </c>
      <c r="H41" s="104"/>
      <c r="I41" s="111" t="s">
        <v>29</v>
      </c>
      <c r="J41" s="101">
        <v>8500</v>
      </c>
      <c r="K41" s="101">
        <v>5000</v>
      </c>
      <c r="L41" s="101"/>
      <c r="M41" s="109"/>
      <c r="N41" s="103"/>
      <c r="O41" s="101"/>
      <c r="P41" s="104"/>
      <c r="Q41" s="101"/>
      <c r="R41" s="101"/>
      <c r="S41" s="101"/>
      <c r="T41" s="101" t="s">
        <v>29</v>
      </c>
      <c r="U41" s="112"/>
      <c r="V41" s="113"/>
      <c r="W41" s="108" t="s">
        <v>72</v>
      </c>
      <c r="X41" s="108"/>
      <c r="Y41" s="108"/>
      <c r="Z41" s="108"/>
      <c r="AA41" s="114"/>
      <c r="AB41" s="114"/>
      <c r="AC41" s="114"/>
      <c r="AD41" s="108" t="s">
        <v>76</v>
      </c>
      <c r="AE41" s="115"/>
      <c r="AF41" s="102" t="s">
        <v>73</v>
      </c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6"/>
    </row>
    <row r="42" spans="1:46" s="5" customFormat="1" ht="12.75" customHeight="1" x14ac:dyDescent="0.2">
      <c r="A42" s="36">
        <f>IF(SUM(A41:A41)&gt;0,1000,"")</f>
        <v>1000</v>
      </c>
      <c r="B42" s="36"/>
      <c r="C42" s="36"/>
      <c r="D42" s="43" t="s">
        <v>50</v>
      </c>
      <c r="E42" s="43" t="s">
        <v>51</v>
      </c>
      <c r="F42" s="24"/>
      <c r="G42" s="49" t="s">
        <v>29</v>
      </c>
      <c r="H42" s="49" t="s">
        <v>29</v>
      </c>
      <c r="I42" s="48" t="s">
        <v>29</v>
      </c>
      <c r="J42" s="49">
        <v>8500</v>
      </c>
      <c r="K42" s="49">
        <v>5000</v>
      </c>
      <c r="L42" s="49"/>
      <c r="M42" s="49" t="s">
        <v>29</v>
      </c>
      <c r="N42" s="50" t="s">
        <v>29</v>
      </c>
      <c r="O42" s="49" t="s">
        <v>29</v>
      </c>
      <c r="P42" s="49" t="s">
        <v>29</v>
      </c>
      <c r="Q42" s="49" t="s">
        <v>29</v>
      </c>
      <c r="R42" s="49" t="s">
        <v>29</v>
      </c>
      <c r="S42" s="49" t="s">
        <v>29</v>
      </c>
      <c r="T42" s="49" t="s">
        <v>29</v>
      </c>
      <c r="U42" s="37" t="s">
        <v>29</v>
      </c>
      <c r="V42" s="38"/>
      <c r="W42" s="38"/>
      <c r="X42" s="38"/>
      <c r="Y42" s="37"/>
      <c r="Z42" s="37"/>
      <c r="AA42" s="37"/>
      <c r="AB42" s="38"/>
      <c r="AC42" s="29"/>
      <c r="AD42" s="29"/>
      <c r="AE42" s="29"/>
      <c r="AF42" s="39" t="s">
        <v>73</v>
      </c>
      <c r="AG42" s="40" t="s">
        <v>29</v>
      </c>
      <c r="AH42" s="40" t="s">
        <v>29</v>
      </c>
      <c r="AI42" s="40" t="s">
        <v>29</v>
      </c>
      <c r="AJ42" s="40" t="s">
        <v>29</v>
      </c>
      <c r="AK42" s="40" t="s">
        <v>29</v>
      </c>
      <c r="AL42" s="40" t="s">
        <v>29</v>
      </c>
      <c r="AM42" s="40" t="s">
        <v>29</v>
      </c>
      <c r="AN42" s="40" t="s">
        <v>29</v>
      </c>
      <c r="AO42" s="40" t="s">
        <v>29</v>
      </c>
      <c r="AP42" s="40" t="s">
        <v>29</v>
      </c>
      <c r="AQ42" s="40" t="s">
        <v>29</v>
      </c>
      <c r="AR42" s="40" t="s">
        <v>29</v>
      </c>
      <c r="AS42" s="40" t="s">
        <v>29</v>
      </c>
      <c r="AT42" s="41" t="s">
        <v>29</v>
      </c>
    </row>
    <row r="43" spans="1:46" s="5" customFormat="1" ht="12.75" customHeight="1" x14ac:dyDescent="0.2">
      <c r="A43" s="36">
        <f>IF(SUM(A41:A41)&gt;0,2000,"")</f>
        <v>2000</v>
      </c>
      <c r="B43" s="36"/>
      <c r="C43" s="36"/>
      <c r="D43" s="25"/>
      <c r="E43" s="100"/>
      <c r="F43" s="19"/>
      <c r="G43" s="29" t="s">
        <v>29</v>
      </c>
      <c r="H43" s="29"/>
      <c r="I43" s="33" t="s">
        <v>29</v>
      </c>
      <c r="J43" s="29" t="s">
        <v>29</v>
      </c>
      <c r="K43" s="29" t="s">
        <v>29</v>
      </c>
      <c r="L43" s="29"/>
      <c r="M43" s="100"/>
      <c r="N43" s="100"/>
      <c r="O43" s="100"/>
      <c r="P43" s="100"/>
      <c r="Q43" s="100"/>
      <c r="R43" s="100"/>
      <c r="S43" s="100"/>
      <c r="T43" s="100" t="s">
        <v>29</v>
      </c>
      <c r="U43" s="27" t="s">
        <v>29</v>
      </c>
      <c r="V43" s="28"/>
      <c r="W43" s="28"/>
      <c r="X43" s="28"/>
      <c r="Y43" s="27"/>
      <c r="Z43" s="27"/>
      <c r="AA43" s="27"/>
      <c r="AB43" s="28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</row>
    <row r="44" spans="1:46" s="5" customFormat="1" ht="12.75" customHeight="1" x14ac:dyDescent="0.2">
      <c r="A44" s="36">
        <f>IF(SUM(A41:A41)&gt;0,2001,"")</f>
        <v>2001</v>
      </c>
      <c r="B44" s="36"/>
      <c r="C44" s="36"/>
      <c r="D44" s="25"/>
      <c r="E44" s="100"/>
      <c r="F44" s="34"/>
      <c r="G44" s="33" t="s">
        <v>29</v>
      </c>
      <c r="H44" s="27"/>
      <c r="I44" s="33" t="s">
        <v>29</v>
      </c>
      <c r="J44" s="42" t="s">
        <v>29</v>
      </c>
      <c r="K44" s="26" t="s">
        <v>29</v>
      </c>
      <c r="L44" s="26"/>
      <c r="M44" s="18"/>
      <c r="N44" s="18"/>
      <c r="O44" s="18"/>
      <c r="P44" s="27"/>
      <c r="Q44" s="27"/>
      <c r="R44" s="27"/>
      <c r="S44" s="33"/>
      <c r="T44" s="27" t="s">
        <v>29</v>
      </c>
      <c r="U44" s="27" t="s">
        <v>29</v>
      </c>
      <c r="V44" s="28"/>
      <c r="W44" s="28"/>
      <c r="X44" s="28"/>
      <c r="Y44" s="27"/>
      <c r="Z44" s="27"/>
      <c r="AA44" s="27"/>
      <c r="AB44" s="28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</row>
    <row r="45" spans="1:46" s="97" customFormat="1" x14ac:dyDescent="0.2">
      <c r="A45" s="123">
        <v>17</v>
      </c>
      <c r="B45" s="116" t="str">
        <f>HYPERLINK("Haendler\"&amp;A45&amp;".jpg",""&amp;A45)</f>
        <v>17</v>
      </c>
      <c r="C45" s="116" t="str">
        <f>HYPERLINK("http://www.diekommunikationsfabrik.de\2017\12_Dezember_2\Haendler\"&amp;B45&amp;".jpg",""&amp;B45)</f>
        <v>17</v>
      </c>
      <c r="D45" s="98" t="s">
        <v>52</v>
      </c>
      <c r="E45" s="99" t="s">
        <v>63</v>
      </c>
      <c r="F45" s="110" t="s">
        <v>79</v>
      </c>
      <c r="G45" s="107">
        <v>34465</v>
      </c>
      <c r="H45" s="104">
        <v>24990</v>
      </c>
      <c r="I45" s="111">
        <v>0.14434933991005366</v>
      </c>
      <c r="J45" s="101">
        <v>9475</v>
      </c>
      <c r="K45" s="101">
        <v>4500</v>
      </c>
      <c r="L45" s="101"/>
      <c r="M45" s="109"/>
      <c r="N45" s="103"/>
      <c r="O45" s="101"/>
      <c r="P45" s="104"/>
      <c r="Q45" s="101"/>
      <c r="R45" s="101"/>
      <c r="S45" s="101"/>
      <c r="T45" s="101" t="s">
        <v>29</v>
      </c>
      <c r="U45" s="112" t="s">
        <v>29</v>
      </c>
      <c r="V45" s="113" t="s">
        <v>73</v>
      </c>
      <c r="W45" s="108"/>
      <c r="X45" s="108"/>
      <c r="Y45" s="108"/>
      <c r="Z45" s="108"/>
      <c r="AA45" s="114"/>
      <c r="AB45" s="114" t="s">
        <v>73</v>
      </c>
      <c r="AC45" s="114"/>
      <c r="AD45" s="108"/>
      <c r="AE45" s="115"/>
      <c r="AF45" s="102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 t="s">
        <v>73</v>
      </c>
      <c r="AS45" s="105"/>
      <c r="AT45" s="106"/>
    </row>
    <row r="46" spans="1:46" s="5" customFormat="1" ht="12.75" customHeight="1" x14ac:dyDescent="0.2">
      <c r="A46" s="36">
        <f>IF(SUM(A45:A45)&gt;0,1000,"")</f>
        <v>1000</v>
      </c>
      <c r="B46" s="36"/>
      <c r="C46" s="36"/>
      <c r="D46" s="43" t="s">
        <v>52</v>
      </c>
      <c r="E46" s="43" t="s">
        <v>63</v>
      </c>
      <c r="F46" s="24"/>
      <c r="G46" s="49">
        <v>34465</v>
      </c>
      <c r="H46" s="49">
        <v>24990</v>
      </c>
      <c r="I46" s="48">
        <v>0.14434933991005366</v>
      </c>
      <c r="J46" s="49">
        <v>9475</v>
      </c>
      <c r="K46" s="49">
        <v>4500</v>
      </c>
      <c r="L46" s="49"/>
      <c r="M46" s="49" t="s">
        <v>29</v>
      </c>
      <c r="N46" s="50" t="s">
        <v>29</v>
      </c>
      <c r="O46" s="49" t="s">
        <v>29</v>
      </c>
      <c r="P46" s="49" t="s">
        <v>29</v>
      </c>
      <c r="Q46" s="49" t="s">
        <v>29</v>
      </c>
      <c r="R46" s="49" t="s">
        <v>29</v>
      </c>
      <c r="S46" s="49" t="s">
        <v>29</v>
      </c>
      <c r="T46" s="49" t="s">
        <v>29</v>
      </c>
      <c r="U46" s="37" t="s">
        <v>29</v>
      </c>
      <c r="V46" s="38"/>
      <c r="W46" s="38"/>
      <c r="X46" s="38"/>
      <c r="Y46" s="37"/>
      <c r="Z46" s="37"/>
      <c r="AA46" s="37"/>
      <c r="AB46" s="38"/>
      <c r="AC46" s="29"/>
      <c r="AD46" s="29"/>
      <c r="AE46" s="29"/>
      <c r="AF46" s="39" t="s">
        <v>29</v>
      </c>
      <c r="AG46" s="40" t="s">
        <v>29</v>
      </c>
      <c r="AH46" s="40" t="s">
        <v>29</v>
      </c>
      <c r="AI46" s="40" t="s">
        <v>29</v>
      </c>
      <c r="AJ46" s="40" t="s">
        <v>29</v>
      </c>
      <c r="AK46" s="40" t="s">
        <v>29</v>
      </c>
      <c r="AL46" s="40" t="s">
        <v>29</v>
      </c>
      <c r="AM46" s="40" t="s">
        <v>29</v>
      </c>
      <c r="AN46" s="40" t="s">
        <v>29</v>
      </c>
      <c r="AO46" s="40" t="s">
        <v>29</v>
      </c>
      <c r="AP46" s="40" t="s">
        <v>29</v>
      </c>
      <c r="AQ46" s="40" t="s">
        <v>29</v>
      </c>
      <c r="AR46" s="40" t="s">
        <v>73</v>
      </c>
      <c r="AS46" s="40" t="s">
        <v>29</v>
      </c>
      <c r="AT46" s="41" t="s">
        <v>29</v>
      </c>
    </row>
    <row r="47" spans="1:46" s="5" customFormat="1" ht="12.75" customHeight="1" x14ac:dyDescent="0.2">
      <c r="A47" s="36">
        <f>IF(SUM(A45:A45)&gt;0,2000,"")</f>
        <v>2000</v>
      </c>
      <c r="B47" s="36"/>
      <c r="C47" s="36"/>
      <c r="D47" s="25"/>
      <c r="E47" s="100"/>
      <c r="F47" s="19"/>
      <c r="G47" s="29" t="s">
        <v>29</v>
      </c>
      <c r="H47" s="29"/>
      <c r="I47" s="33" t="s">
        <v>29</v>
      </c>
      <c r="J47" s="29" t="s">
        <v>29</v>
      </c>
      <c r="K47" s="29" t="s">
        <v>29</v>
      </c>
      <c r="L47" s="29"/>
      <c r="M47" s="100"/>
      <c r="N47" s="100"/>
      <c r="O47" s="100"/>
      <c r="P47" s="100"/>
      <c r="Q47" s="100"/>
      <c r="R47" s="100"/>
      <c r="S47" s="100"/>
      <c r="T47" s="100" t="s">
        <v>29</v>
      </c>
      <c r="U47" s="27" t="s">
        <v>29</v>
      </c>
      <c r="V47" s="28"/>
      <c r="W47" s="28"/>
      <c r="X47" s="28"/>
      <c r="Y47" s="27"/>
      <c r="Z47" s="27"/>
      <c r="AA47" s="27"/>
      <c r="AB47" s="28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</row>
    <row r="48" spans="1:46" s="5" customFormat="1" ht="12.75" customHeight="1" x14ac:dyDescent="0.2">
      <c r="A48" s="36">
        <f>IF(SUM(A45:A45)&gt;0,2001,"")</f>
        <v>2001</v>
      </c>
      <c r="B48" s="36"/>
      <c r="C48" s="36"/>
      <c r="D48" s="25"/>
      <c r="E48" s="100"/>
      <c r="F48" s="34"/>
      <c r="G48" s="33" t="s">
        <v>29</v>
      </c>
      <c r="H48" s="27"/>
      <c r="I48" s="33" t="s">
        <v>29</v>
      </c>
      <c r="J48" s="42" t="s">
        <v>29</v>
      </c>
      <c r="K48" s="26" t="s">
        <v>29</v>
      </c>
      <c r="L48" s="26"/>
      <c r="M48" s="18"/>
      <c r="N48" s="18"/>
      <c r="O48" s="18"/>
      <c r="P48" s="27"/>
      <c r="Q48" s="27"/>
      <c r="R48" s="27"/>
      <c r="S48" s="33"/>
      <c r="T48" s="27" t="s">
        <v>29</v>
      </c>
      <c r="U48" s="27" t="s">
        <v>29</v>
      </c>
      <c r="V48" s="28"/>
      <c r="W48" s="28"/>
      <c r="X48" s="28"/>
      <c r="Y48" s="27"/>
      <c r="Z48" s="27"/>
      <c r="AA48" s="27"/>
      <c r="AB48" s="28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</row>
    <row r="49" spans="1:46" s="3" customFormat="1" x14ac:dyDescent="0.2">
      <c r="A49" s="93">
        <v>3</v>
      </c>
      <c r="B49" s="116" t="str">
        <f t="shared" ref="B49:B50" si="2">HYPERLINK("Haendler\"&amp;A49&amp;".jpg",""&amp;A49)</f>
        <v>3</v>
      </c>
      <c r="C49" s="116" t="str">
        <f t="shared" ref="C49:C50" si="3">HYPERLINK("http://www.diekommunikationsfabrik.de\2017\12_Dezember_2\Haendler\"&amp;B49&amp;".jpg",""&amp;B49)</f>
        <v>3</v>
      </c>
      <c r="D49" s="98" t="s">
        <v>54</v>
      </c>
      <c r="E49" s="94" t="s">
        <v>60</v>
      </c>
      <c r="F49" s="110"/>
      <c r="G49" s="107">
        <v>35040</v>
      </c>
      <c r="H49" s="104"/>
      <c r="I49" s="111" t="s">
        <v>29</v>
      </c>
      <c r="J49" s="101" t="s">
        <v>29</v>
      </c>
      <c r="K49" s="101" t="s">
        <v>29</v>
      </c>
      <c r="L49" s="101"/>
      <c r="M49" s="109" t="s">
        <v>71</v>
      </c>
      <c r="N49" s="103"/>
      <c r="O49" s="101">
        <v>1.0000000000000001E-5</v>
      </c>
      <c r="P49" s="104">
        <v>199</v>
      </c>
      <c r="Q49" s="101">
        <v>24</v>
      </c>
      <c r="R49" s="101">
        <v>10000</v>
      </c>
      <c r="S49" s="101"/>
      <c r="T49" s="101" t="s">
        <v>29</v>
      </c>
      <c r="U49" s="112">
        <v>0.86092020937682001</v>
      </c>
      <c r="V49" s="113"/>
      <c r="W49" s="108"/>
      <c r="X49" s="108"/>
      <c r="Y49" s="108" t="s">
        <v>73</v>
      </c>
      <c r="Z49" s="108"/>
      <c r="AA49" s="114"/>
      <c r="AB49" s="114" t="s">
        <v>73</v>
      </c>
      <c r="AC49" s="114"/>
      <c r="AD49" s="108"/>
      <c r="AE49" s="115"/>
      <c r="AF49" s="102"/>
      <c r="AG49" s="105"/>
      <c r="AH49" s="105"/>
      <c r="AI49" s="105"/>
      <c r="AJ49" s="105"/>
      <c r="AK49" s="105"/>
      <c r="AL49" s="105" t="s">
        <v>73</v>
      </c>
      <c r="AM49" s="105"/>
      <c r="AN49" s="105"/>
      <c r="AO49" s="105"/>
      <c r="AP49" s="105"/>
      <c r="AQ49" s="105"/>
      <c r="AR49" s="105"/>
      <c r="AS49" s="105"/>
      <c r="AT49" s="106"/>
    </row>
    <row r="50" spans="1:46" s="97" customFormat="1" x14ac:dyDescent="0.2">
      <c r="A50" s="93">
        <v>150</v>
      </c>
      <c r="B50" s="116" t="str">
        <f t="shared" si="2"/>
        <v>150</v>
      </c>
      <c r="C50" s="116" t="str">
        <f t="shared" si="3"/>
        <v>150</v>
      </c>
      <c r="D50" s="98" t="s">
        <v>54</v>
      </c>
      <c r="E50" s="94" t="s">
        <v>60</v>
      </c>
      <c r="F50" s="110"/>
      <c r="G50" s="107">
        <v>25550</v>
      </c>
      <c r="H50" s="104">
        <v>19990</v>
      </c>
      <c r="I50" s="111">
        <v>0.21761252446183954</v>
      </c>
      <c r="J50" s="101">
        <v>5560</v>
      </c>
      <c r="K50" s="101" t="s">
        <v>29</v>
      </c>
      <c r="L50" s="101"/>
      <c r="M50" s="109"/>
      <c r="N50" s="103"/>
      <c r="O50" s="101"/>
      <c r="P50" s="104"/>
      <c r="Q50" s="101"/>
      <c r="R50" s="101"/>
      <c r="S50" s="101"/>
      <c r="T50" s="101" t="s">
        <v>29</v>
      </c>
      <c r="U50" s="112"/>
      <c r="V50" s="113"/>
      <c r="W50" s="108"/>
      <c r="X50" s="108"/>
      <c r="Y50" s="108"/>
      <c r="Z50" s="108"/>
      <c r="AA50" s="114" t="s">
        <v>73</v>
      </c>
      <c r="AB50" s="114" t="s">
        <v>73</v>
      </c>
      <c r="AC50" s="114"/>
      <c r="AD50" s="108"/>
      <c r="AE50" s="115"/>
      <c r="AF50" s="102"/>
      <c r="AG50" s="105"/>
      <c r="AH50" s="105"/>
      <c r="AI50" s="105"/>
      <c r="AJ50" s="105" t="s">
        <v>73</v>
      </c>
      <c r="AK50" s="105"/>
      <c r="AL50" s="105"/>
      <c r="AM50" s="105"/>
      <c r="AN50" s="105"/>
      <c r="AO50" s="105"/>
      <c r="AP50" s="105"/>
      <c r="AQ50" s="105"/>
      <c r="AR50" s="105"/>
      <c r="AS50" s="105"/>
      <c r="AT50" s="106"/>
    </row>
    <row r="51" spans="1:46" s="5" customFormat="1" ht="12.75" customHeight="1" x14ac:dyDescent="0.2">
      <c r="A51" s="36">
        <f>IF(SUM(A49:A50)&gt;0,1000,"")</f>
        <v>1000</v>
      </c>
      <c r="B51" s="36"/>
      <c r="C51" s="36"/>
      <c r="D51" s="43" t="s">
        <v>54</v>
      </c>
      <c r="E51" s="43" t="s">
        <v>60</v>
      </c>
      <c r="F51" s="24"/>
      <c r="G51" s="49">
        <v>30295</v>
      </c>
      <c r="H51" s="49">
        <v>19990</v>
      </c>
      <c r="I51" s="48">
        <v>0.21761252446183954</v>
      </c>
      <c r="J51" s="49">
        <v>5560</v>
      </c>
      <c r="K51" s="49" t="s">
        <v>29</v>
      </c>
      <c r="L51" s="49"/>
      <c r="M51" s="49" t="s">
        <v>29</v>
      </c>
      <c r="N51" s="50" t="s">
        <v>29</v>
      </c>
      <c r="O51" s="49">
        <v>1.0000000000000001E-5</v>
      </c>
      <c r="P51" s="49">
        <v>199</v>
      </c>
      <c r="Q51" s="49">
        <v>24</v>
      </c>
      <c r="R51" s="49">
        <v>10000</v>
      </c>
      <c r="S51" s="49" t="s">
        <v>29</v>
      </c>
      <c r="T51" s="49" t="s">
        <v>29</v>
      </c>
      <c r="U51" s="37" t="s">
        <v>29</v>
      </c>
      <c r="V51" s="38"/>
      <c r="W51" s="38"/>
      <c r="X51" s="38"/>
      <c r="Y51" s="37"/>
      <c r="Z51" s="37"/>
      <c r="AA51" s="37"/>
      <c r="AB51" s="38"/>
      <c r="AC51" s="29"/>
      <c r="AD51" s="29"/>
      <c r="AE51" s="29"/>
      <c r="AF51" s="39" t="s">
        <v>29</v>
      </c>
      <c r="AG51" s="40" t="s">
        <v>29</v>
      </c>
      <c r="AH51" s="40" t="s">
        <v>29</v>
      </c>
      <c r="AI51" s="40" t="s">
        <v>29</v>
      </c>
      <c r="AJ51" s="40" t="s">
        <v>73</v>
      </c>
      <c r="AK51" s="40" t="s">
        <v>29</v>
      </c>
      <c r="AL51" s="40" t="s">
        <v>73</v>
      </c>
      <c r="AM51" s="40" t="s">
        <v>29</v>
      </c>
      <c r="AN51" s="40" t="s">
        <v>29</v>
      </c>
      <c r="AO51" s="40" t="s">
        <v>29</v>
      </c>
      <c r="AP51" s="40" t="s">
        <v>29</v>
      </c>
      <c r="AQ51" s="40" t="s">
        <v>29</v>
      </c>
      <c r="AR51" s="40" t="s">
        <v>29</v>
      </c>
      <c r="AS51" s="40" t="s">
        <v>29</v>
      </c>
      <c r="AT51" s="41" t="s">
        <v>29</v>
      </c>
    </row>
    <row r="52" spans="1:46" s="5" customFormat="1" ht="12.75" customHeight="1" x14ac:dyDescent="0.2">
      <c r="A52" s="36">
        <f>IF(SUM(A49:A50)&gt;0,2000,"")</f>
        <v>2000</v>
      </c>
      <c r="B52" s="36"/>
      <c r="C52" s="36"/>
      <c r="D52" s="25"/>
      <c r="E52" s="100"/>
      <c r="F52" s="19"/>
      <c r="G52" s="29" t="s">
        <v>29</v>
      </c>
      <c r="H52" s="29"/>
      <c r="I52" s="33" t="s">
        <v>29</v>
      </c>
      <c r="J52" s="29" t="s">
        <v>29</v>
      </c>
      <c r="K52" s="29" t="s">
        <v>29</v>
      </c>
      <c r="L52" s="29"/>
      <c r="M52" s="100"/>
      <c r="N52" s="100"/>
      <c r="O52" s="100"/>
      <c r="P52" s="100"/>
      <c r="Q52" s="100"/>
      <c r="R52" s="100"/>
      <c r="S52" s="100"/>
      <c r="T52" s="100" t="s">
        <v>29</v>
      </c>
      <c r="U52" s="27" t="s">
        <v>29</v>
      </c>
      <c r="V52" s="28"/>
      <c r="W52" s="28"/>
      <c r="X52" s="28"/>
      <c r="Y52" s="27"/>
      <c r="Z52" s="27"/>
      <c r="AA52" s="27"/>
      <c r="AB52" s="28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</row>
    <row r="53" spans="1:46" s="5" customFormat="1" ht="12.75" customHeight="1" x14ac:dyDescent="0.2">
      <c r="A53" s="36">
        <f>IF(SUM(A49:A50)&gt;0,2001,"")</f>
        <v>2001</v>
      </c>
      <c r="B53" s="36"/>
      <c r="C53" s="36"/>
      <c r="D53" s="25"/>
      <c r="E53" s="100"/>
      <c r="F53" s="34"/>
      <c r="G53" s="33" t="s">
        <v>29</v>
      </c>
      <c r="H53" s="27"/>
      <c r="I53" s="33" t="s">
        <v>29</v>
      </c>
      <c r="J53" s="42" t="s">
        <v>29</v>
      </c>
      <c r="K53" s="26" t="s">
        <v>29</v>
      </c>
      <c r="L53" s="26"/>
      <c r="M53" s="18"/>
      <c r="N53" s="18"/>
      <c r="O53" s="18"/>
      <c r="P53" s="27"/>
      <c r="Q53" s="27"/>
      <c r="R53" s="27"/>
      <c r="S53" s="33"/>
      <c r="T53" s="27" t="s">
        <v>29</v>
      </c>
      <c r="U53" s="27" t="s">
        <v>29</v>
      </c>
      <c r="V53" s="28"/>
      <c r="W53" s="28"/>
      <c r="X53" s="28"/>
      <c r="Y53" s="27"/>
      <c r="Z53" s="27"/>
      <c r="AA53" s="27"/>
      <c r="AB53" s="28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</row>
    <row r="54" spans="1:46" s="97" customFormat="1" x14ac:dyDescent="0.2">
      <c r="A54" s="93">
        <v>301</v>
      </c>
      <c r="B54" s="116" t="str">
        <f>HYPERLINK("Haendler\"&amp;A54&amp;".jpg",""&amp;A54)</f>
        <v>301</v>
      </c>
      <c r="C54" s="116" t="str">
        <f>HYPERLINK("http://www.diekommunikationsfabrik.de\2017\12_Dezember_2\Haendler\"&amp;B54&amp;".jpg",""&amp;B54)</f>
        <v>301</v>
      </c>
      <c r="D54" s="98" t="s">
        <v>55</v>
      </c>
      <c r="E54" s="99" t="s">
        <v>56</v>
      </c>
      <c r="F54" s="110"/>
      <c r="G54" s="107">
        <v>27230</v>
      </c>
      <c r="H54" s="104">
        <v>16990</v>
      </c>
      <c r="I54" s="111">
        <v>8.2262210796915161E-2</v>
      </c>
      <c r="J54" s="101">
        <v>10240</v>
      </c>
      <c r="K54" s="101">
        <v>8000</v>
      </c>
      <c r="L54" s="101"/>
      <c r="M54" s="109"/>
      <c r="N54" s="103"/>
      <c r="O54" s="101"/>
      <c r="P54" s="104"/>
      <c r="Q54" s="101"/>
      <c r="R54" s="101"/>
      <c r="S54" s="101"/>
      <c r="T54" s="101" t="s">
        <v>29</v>
      </c>
      <c r="U54" s="112" t="s">
        <v>29</v>
      </c>
      <c r="V54" s="113"/>
      <c r="W54" s="108" t="s">
        <v>72</v>
      </c>
      <c r="X54" s="108"/>
      <c r="Y54" s="108"/>
      <c r="Z54" s="108"/>
      <c r="AA54" s="114"/>
      <c r="AB54" s="114"/>
      <c r="AC54" s="114"/>
      <c r="AD54" s="108" t="s">
        <v>76</v>
      </c>
      <c r="AE54" s="115" t="s">
        <v>73</v>
      </c>
      <c r="AF54" s="102"/>
      <c r="AG54" s="105"/>
      <c r="AH54" s="105" t="s">
        <v>73</v>
      </c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6"/>
    </row>
    <row r="55" spans="1:46" s="5" customFormat="1" ht="12.75" customHeight="1" x14ac:dyDescent="0.2">
      <c r="A55" s="36">
        <f>IF(SUM(A54:A54)&gt;0,1000,"")</f>
        <v>1000</v>
      </c>
      <c r="B55" s="36"/>
      <c r="C55" s="36"/>
      <c r="D55" s="43" t="s">
        <v>55</v>
      </c>
      <c r="E55" s="43" t="s">
        <v>56</v>
      </c>
      <c r="F55" s="24"/>
      <c r="G55" s="49">
        <v>27230</v>
      </c>
      <c r="H55" s="49">
        <v>16990</v>
      </c>
      <c r="I55" s="48">
        <v>8.2262210796915161E-2</v>
      </c>
      <c r="J55" s="49">
        <v>10240</v>
      </c>
      <c r="K55" s="49">
        <v>8000</v>
      </c>
      <c r="L55" s="49"/>
      <c r="M55" s="49" t="s">
        <v>29</v>
      </c>
      <c r="N55" s="50" t="s">
        <v>29</v>
      </c>
      <c r="O55" s="49" t="s">
        <v>29</v>
      </c>
      <c r="P55" s="49" t="s">
        <v>29</v>
      </c>
      <c r="Q55" s="49" t="s">
        <v>29</v>
      </c>
      <c r="R55" s="49" t="s">
        <v>29</v>
      </c>
      <c r="S55" s="49" t="s">
        <v>29</v>
      </c>
      <c r="T55" s="49" t="s">
        <v>29</v>
      </c>
      <c r="U55" s="37" t="s">
        <v>29</v>
      </c>
      <c r="V55" s="38"/>
      <c r="W55" s="38"/>
      <c r="X55" s="38"/>
      <c r="Y55" s="37"/>
      <c r="Z55" s="37"/>
      <c r="AA55" s="37"/>
      <c r="AB55" s="38"/>
      <c r="AC55" s="29"/>
      <c r="AD55" s="29"/>
      <c r="AE55" s="29"/>
      <c r="AF55" s="39" t="s">
        <v>29</v>
      </c>
      <c r="AG55" s="40" t="s">
        <v>29</v>
      </c>
      <c r="AH55" s="40" t="s">
        <v>73</v>
      </c>
      <c r="AI55" s="40" t="s">
        <v>29</v>
      </c>
      <c r="AJ55" s="40" t="s">
        <v>29</v>
      </c>
      <c r="AK55" s="40" t="s">
        <v>29</v>
      </c>
      <c r="AL55" s="40" t="s">
        <v>29</v>
      </c>
      <c r="AM55" s="40" t="s">
        <v>29</v>
      </c>
      <c r="AN55" s="40" t="s">
        <v>29</v>
      </c>
      <c r="AO55" s="40" t="s">
        <v>29</v>
      </c>
      <c r="AP55" s="40" t="s">
        <v>29</v>
      </c>
      <c r="AQ55" s="40" t="s">
        <v>29</v>
      </c>
      <c r="AR55" s="40" t="s">
        <v>29</v>
      </c>
      <c r="AS55" s="40" t="s">
        <v>29</v>
      </c>
      <c r="AT55" s="41" t="s">
        <v>29</v>
      </c>
    </row>
    <row r="56" spans="1:46" s="5" customFormat="1" ht="12.75" customHeight="1" x14ac:dyDescent="0.2">
      <c r="A56" s="36">
        <f>IF(SUM(A54:A54)&gt;0,2000,"")</f>
        <v>2000</v>
      </c>
      <c r="B56" s="36"/>
      <c r="C56" s="36"/>
      <c r="D56" s="25"/>
      <c r="E56" s="100"/>
      <c r="F56" s="19"/>
      <c r="G56" s="29" t="s">
        <v>29</v>
      </c>
      <c r="H56" s="29"/>
      <c r="I56" s="33" t="s">
        <v>29</v>
      </c>
      <c r="J56" s="29" t="s">
        <v>29</v>
      </c>
      <c r="K56" s="29" t="s">
        <v>29</v>
      </c>
      <c r="L56" s="29"/>
      <c r="M56" s="100"/>
      <c r="N56" s="100"/>
      <c r="O56" s="100"/>
      <c r="P56" s="100"/>
      <c r="Q56" s="100"/>
      <c r="R56" s="100"/>
      <c r="S56" s="100"/>
      <c r="T56" s="100" t="s">
        <v>29</v>
      </c>
      <c r="U56" s="27" t="s">
        <v>29</v>
      </c>
      <c r="V56" s="28"/>
      <c r="W56" s="28"/>
      <c r="X56" s="28"/>
      <c r="Y56" s="27"/>
      <c r="Z56" s="27"/>
      <c r="AA56" s="27"/>
      <c r="AB56" s="28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</row>
    <row r="57" spans="1:46" s="5" customFormat="1" ht="12.75" customHeight="1" x14ac:dyDescent="0.2">
      <c r="A57" s="36">
        <f>IF(SUM(A54:A54)&gt;0,2001,"")</f>
        <v>2001</v>
      </c>
      <c r="B57" s="36"/>
      <c r="C57" s="36"/>
      <c r="D57" s="25"/>
      <c r="E57" s="100"/>
      <c r="F57" s="34"/>
      <c r="G57" s="33" t="s">
        <v>29</v>
      </c>
      <c r="H57" s="27"/>
      <c r="I57" s="33" t="s">
        <v>29</v>
      </c>
      <c r="J57" s="42" t="s">
        <v>29</v>
      </c>
      <c r="K57" s="26" t="s">
        <v>29</v>
      </c>
      <c r="L57" s="26"/>
      <c r="M57" s="18"/>
      <c r="N57" s="18"/>
      <c r="O57" s="18"/>
      <c r="P57" s="27"/>
      <c r="Q57" s="27"/>
      <c r="R57" s="27"/>
      <c r="S57" s="33"/>
      <c r="T57" s="27" t="s">
        <v>29</v>
      </c>
      <c r="U57" s="27" t="s">
        <v>29</v>
      </c>
      <c r="V57" s="28"/>
      <c r="W57" s="28"/>
      <c r="X57" s="28"/>
      <c r="Y57" s="27"/>
      <c r="Z57" s="27"/>
      <c r="AA57" s="27"/>
      <c r="AB57" s="28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</row>
    <row r="58" spans="1:46" s="3" customFormat="1" x14ac:dyDescent="0.2">
      <c r="A58" s="93">
        <v>4</v>
      </c>
      <c r="B58" s="116" t="str">
        <f t="shared" ref="B58:B60" si="4">HYPERLINK("Haendler\"&amp;A58&amp;".jpg",""&amp;A58)</f>
        <v>4</v>
      </c>
      <c r="C58" s="116" t="str">
        <f t="shared" ref="C58:C60" si="5">HYPERLINK("http://www.diekommunikationsfabrik.de\2017\12_Dezember_2\Haendler\"&amp;B58&amp;".jpg",""&amp;B58)</f>
        <v>4</v>
      </c>
      <c r="D58" s="98" t="s">
        <v>55</v>
      </c>
      <c r="E58" s="99" t="s">
        <v>57</v>
      </c>
      <c r="F58" s="110"/>
      <c r="G58" s="107">
        <v>28575</v>
      </c>
      <c r="H58" s="104"/>
      <c r="I58" s="111" t="s">
        <v>29</v>
      </c>
      <c r="J58" s="101" t="s">
        <v>29</v>
      </c>
      <c r="K58" s="101">
        <v>8000</v>
      </c>
      <c r="L58" s="101"/>
      <c r="M58" s="109" t="s">
        <v>71</v>
      </c>
      <c r="N58" s="103"/>
      <c r="O58" s="101">
        <v>1.0000000000000001E-5</v>
      </c>
      <c r="P58" s="104">
        <v>59</v>
      </c>
      <c r="Q58" s="101">
        <v>24</v>
      </c>
      <c r="R58" s="101">
        <v>10000</v>
      </c>
      <c r="S58" s="101"/>
      <c r="T58" s="101" t="s">
        <v>29</v>
      </c>
      <c r="U58" s="112">
        <v>0.94920179336322874</v>
      </c>
      <c r="V58" s="113"/>
      <c r="W58" s="108" t="s">
        <v>72</v>
      </c>
      <c r="X58" s="108"/>
      <c r="Y58" s="108"/>
      <c r="Z58" s="108"/>
      <c r="AA58" s="114"/>
      <c r="AB58" s="114" t="s">
        <v>73</v>
      </c>
      <c r="AC58" s="114" t="s">
        <v>73</v>
      </c>
      <c r="AD58" s="108" t="s">
        <v>76</v>
      </c>
      <c r="AE58" s="115"/>
      <c r="AF58" s="102"/>
      <c r="AG58" s="105"/>
      <c r="AH58" s="105"/>
      <c r="AI58" s="105"/>
      <c r="AJ58" s="105"/>
      <c r="AK58" s="105"/>
      <c r="AL58" s="105" t="s">
        <v>73</v>
      </c>
      <c r="AM58" s="105"/>
      <c r="AN58" s="105"/>
      <c r="AO58" s="105"/>
      <c r="AP58" s="105"/>
      <c r="AQ58" s="105"/>
      <c r="AR58" s="105"/>
      <c r="AS58" s="105"/>
      <c r="AT58" s="106"/>
    </row>
    <row r="59" spans="1:46" s="5" customFormat="1" x14ac:dyDescent="0.2">
      <c r="A59" s="93">
        <v>301</v>
      </c>
      <c r="B59" s="116" t="str">
        <f t="shared" si="4"/>
        <v>301</v>
      </c>
      <c r="C59" s="116" t="str">
        <f t="shared" si="5"/>
        <v>301</v>
      </c>
      <c r="D59" s="98" t="s">
        <v>55</v>
      </c>
      <c r="E59" s="99" t="s">
        <v>57</v>
      </c>
      <c r="F59" s="110"/>
      <c r="G59" s="107">
        <v>28305</v>
      </c>
      <c r="H59" s="104">
        <v>17990</v>
      </c>
      <c r="I59" s="111">
        <v>8.1787670022964137E-2</v>
      </c>
      <c r="J59" s="101">
        <v>10315</v>
      </c>
      <c r="K59" s="101">
        <v>8000</v>
      </c>
      <c r="L59" s="101"/>
      <c r="M59" s="109"/>
      <c r="N59" s="103"/>
      <c r="O59" s="101"/>
      <c r="P59" s="104"/>
      <c r="Q59" s="101"/>
      <c r="R59" s="101"/>
      <c r="S59" s="101"/>
      <c r="T59" s="101" t="s">
        <v>29</v>
      </c>
      <c r="U59" s="112"/>
      <c r="V59" s="113"/>
      <c r="W59" s="108" t="s">
        <v>72</v>
      </c>
      <c r="X59" s="108"/>
      <c r="Y59" s="108"/>
      <c r="Z59" s="108"/>
      <c r="AA59" s="114"/>
      <c r="AB59" s="114"/>
      <c r="AC59" s="114"/>
      <c r="AD59" s="108" t="s">
        <v>76</v>
      </c>
      <c r="AE59" s="115" t="s">
        <v>73</v>
      </c>
      <c r="AF59" s="102"/>
      <c r="AG59" s="105"/>
      <c r="AH59" s="105" t="s">
        <v>73</v>
      </c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6"/>
    </row>
    <row r="60" spans="1:46" s="5" customFormat="1" x14ac:dyDescent="0.2">
      <c r="A60" s="93">
        <v>211</v>
      </c>
      <c r="B60" s="116" t="str">
        <f t="shared" si="4"/>
        <v>211</v>
      </c>
      <c r="C60" s="116" t="str">
        <f t="shared" si="5"/>
        <v>211</v>
      </c>
      <c r="D60" s="98" t="s">
        <v>55</v>
      </c>
      <c r="E60" s="99" t="s">
        <v>57</v>
      </c>
      <c r="F60" s="110"/>
      <c r="G60" s="107" t="s">
        <v>29</v>
      </c>
      <c r="H60" s="104"/>
      <c r="I60" s="111" t="s">
        <v>29</v>
      </c>
      <c r="J60" s="101">
        <v>12000</v>
      </c>
      <c r="K60" s="101" t="s">
        <v>29</v>
      </c>
      <c r="L60" s="101"/>
      <c r="M60" s="109"/>
      <c r="N60" s="103"/>
      <c r="O60" s="101"/>
      <c r="P60" s="104"/>
      <c r="Q60" s="101"/>
      <c r="R60" s="101"/>
      <c r="S60" s="101"/>
      <c r="T60" s="101" t="s">
        <v>29</v>
      </c>
      <c r="U60" s="112" t="s">
        <v>29</v>
      </c>
      <c r="V60" s="113"/>
      <c r="W60" s="108"/>
      <c r="X60" s="108"/>
      <c r="Y60" s="108"/>
      <c r="Z60" s="108"/>
      <c r="AA60" s="114"/>
      <c r="AB60" s="114"/>
      <c r="AC60" s="114"/>
      <c r="AD60" s="108"/>
      <c r="AE60" s="115"/>
      <c r="AF60" s="102"/>
      <c r="AG60" s="105"/>
      <c r="AH60" s="105"/>
      <c r="AI60" s="105"/>
      <c r="AJ60" s="105" t="s">
        <v>73</v>
      </c>
      <c r="AK60" s="105"/>
      <c r="AL60" s="105"/>
      <c r="AM60" s="105"/>
      <c r="AN60" s="105"/>
      <c r="AO60" s="105"/>
      <c r="AP60" s="105"/>
      <c r="AQ60" s="105"/>
      <c r="AR60" s="105"/>
      <c r="AS60" s="105"/>
      <c r="AT60" s="106"/>
    </row>
    <row r="61" spans="1:46" s="5" customFormat="1" ht="12.75" customHeight="1" x14ac:dyDescent="0.2">
      <c r="A61" s="36">
        <f>IF(SUM(A58:A60)&gt;0,1000,"")</f>
        <v>1000</v>
      </c>
      <c r="B61" s="36"/>
      <c r="C61" s="36"/>
      <c r="D61" s="43" t="s">
        <v>55</v>
      </c>
      <c r="E61" s="43" t="s">
        <v>57</v>
      </c>
      <c r="F61" s="24"/>
      <c r="G61" s="49">
        <v>28440</v>
      </c>
      <c r="H61" s="49">
        <v>17990</v>
      </c>
      <c r="I61" s="48">
        <v>8.1787670022964137E-2</v>
      </c>
      <c r="J61" s="49">
        <v>11157.5</v>
      </c>
      <c r="K61" s="49">
        <v>8000</v>
      </c>
      <c r="L61" s="49"/>
      <c r="M61" s="49" t="s">
        <v>29</v>
      </c>
      <c r="N61" s="50" t="s">
        <v>29</v>
      </c>
      <c r="O61" s="49">
        <v>1.0000000000000001E-5</v>
      </c>
      <c r="P61" s="49">
        <v>59</v>
      </c>
      <c r="Q61" s="49">
        <v>24</v>
      </c>
      <c r="R61" s="49">
        <v>10000</v>
      </c>
      <c r="S61" s="49" t="s">
        <v>29</v>
      </c>
      <c r="T61" s="49" t="s">
        <v>29</v>
      </c>
      <c r="U61" s="37" t="s">
        <v>29</v>
      </c>
      <c r="V61" s="38"/>
      <c r="W61" s="38"/>
      <c r="X61" s="38"/>
      <c r="Y61" s="37"/>
      <c r="Z61" s="37"/>
      <c r="AA61" s="37"/>
      <c r="AB61" s="38"/>
      <c r="AC61" s="29"/>
      <c r="AD61" s="29"/>
      <c r="AE61" s="29"/>
      <c r="AF61" s="39" t="s">
        <v>29</v>
      </c>
      <c r="AG61" s="40" t="s">
        <v>29</v>
      </c>
      <c r="AH61" s="40" t="s">
        <v>73</v>
      </c>
      <c r="AI61" s="40" t="s">
        <v>29</v>
      </c>
      <c r="AJ61" s="40" t="s">
        <v>73</v>
      </c>
      <c r="AK61" s="40" t="s">
        <v>29</v>
      </c>
      <c r="AL61" s="40" t="s">
        <v>73</v>
      </c>
      <c r="AM61" s="40" t="s">
        <v>29</v>
      </c>
      <c r="AN61" s="40" t="s">
        <v>29</v>
      </c>
      <c r="AO61" s="40" t="s">
        <v>29</v>
      </c>
      <c r="AP61" s="40" t="s">
        <v>29</v>
      </c>
      <c r="AQ61" s="40" t="s">
        <v>29</v>
      </c>
      <c r="AR61" s="40" t="s">
        <v>29</v>
      </c>
      <c r="AS61" s="40" t="s">
        <v>29</v>
      </c>
      <c r="AT61" s="41" t="s">
        <v>29</v>
      </c>
    </row>
    <row r="62" spans="1:46" s="5" customFormat="1" ht="12.75" customHeight="1" x14ac:dyDescent="0.2">
      <c r="A62" s="36">
        <f>IF(SUM(A58:A60)&gt;0,2000,"")</f>
        <v>2000</v>
      </c>
      <c r="B62" s="36"/>
      <c r="C62" s="36"/>
      <c r="D62" s="25"/>
      <c r="E62" s="100"/>
      <c r="F62" s="19"/>
      <c r="G62" s="29" t="s">
        <v>29</v>
      </c>
      <c r="H62" s="29"/>
      <c r="I62" s="33" t="s">
        <v>29</v>
      </c>
      <c r="J62" s="29" t="s">
        <v>29</v>
      </c>
      <c r="K62" s="29" t="s">
        <v>29</v>
      </c>
      <c r="L62" s="29"/>
      <c r="M62" s="100"/>
      <c r="N62" s="100"/>
      <c r="O62" s="100"/>
      <c r="P62" s="100"/>
      <c r="Q62" s="100"/>
      <c r="R62" s="100"/>
      <c r="S62" s="100"/>
      <c r="T62" s="100" t="s">
        <v>29</v>
      </c>
      <c r="U62" s="27" t="s">
        <v>29</v>
      </c>
      <c r="V62" s="28"/>
      <c r="W62" s="28"/>
      <c r="X62" s="28"/>
      <c r="Y62" s="27"/>
      <c r="Z62" s="27"/>
      <c r="AA62" s="27"/>
      <c r="AB62" s="28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</row>
    <row r="63" spans="1:46" s="5" customFormat="1" ht="12.75" customHeight="1" x14ac:dyDescent="0.2">
      <c r="A63" s="36">
        <f>IF(SUM(A58:A60)&gt;0,2001,"")</f>
        <v>2001</v>
      </c>
      <c r="B63" s="36"/>
      <c r="C63" s="36"/>
      <c r="D63" s="25"/>
      <c r="E63" s="100"/>
      <c r="F63" s="34"/>
      <c r="G63" s="33" t="s">
        <v>29</v>
      </c>
      <c r="H63" s="27"/>
      <c r="I63" s="33" t="s">
        <v>29</v>
      </c>
      <c r="J63" s="42" t="s">
        <v>29</v>
      </c>
      <c r="K63" s="26" t="s">
        <v>29</v>
      </c>
      <c r="L63" s="26"/>
      <c r="M63" s="18"/>
      <c r="N63" s="18"/>
      <c r="O63" s="18"/>
      <c r="P63" s="27"/>
      <c r="Q63" s="27"/>
      <c r="R63" s="27"/>
      <c r="S63" s="33"/>
      <c r="T63" s="27" t="s">
        <v>29</v>
      </c>
      <c r="U63" s="27" t="s">
        <v>29</v>
      </c>
      <c r="V63" s="28"/>
      <c r="W63" s="28"/>
      <c r="X63" s="28"/>
      <c r="Y63" s="27"/>
      <c r="Z63" s="27"/>
      <c r="AA63" s="27"/>
      <c r="AB63" s="28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</row>
    <row r="64" spans="1:46" s="5" customFormat="1" ht="12.75" customHeight="1" x14ac:dyDescent="0.2">
      <c r="A64" s="36">
        <f>IF(A55=1000,IF(A61=1000,1000,""),"")</f>
        <v>1000</v>
      </c>
      <c r="B64" s="36"/>
      <c r="C64" s="36"/>
      <c r="D64" s="43" t="s">
        <v>55</v>
      </c>
      <c r="E64" s="43" t="s">
        <v>65</v>
      </c>
      <c r="F64" s="24"/>
      <c r="G64" s="49">
        <v>28036.666666666668</v>
      </c>
      <c r="H64" s="49">
        <v>17490</v>
      </c>
      <c r="I64" s="48">
        <v>8.2024940409939656E-2</v>
      </c>
      <c r="J64" s="49">
        <v>10851.666666666666</v>
      </c>
      <c r="K64" s="49">
        <v>8000</v>
      </c>
      <c r="L64" s="49"/>
      <c r="M64" s="49" t="s">
        <v>29</v>
      </c>
      <c r="N64" s="50" t="s">
        <v>29</v>
      </c>
      <c r="O64" s="49">
        <v>1.0000000000000001E-5</v>
      </c>
      <c r="P64" s="49">
        <v>59</v>
      </c>
      <c r="Q64" s="49">
        <v>24</v>
      </c>
      <c r="R64" s="49">
        <v>10000</v>
      </c>
      <c r="S64" s="49" t="s">
        <v>29</v>
      </c>
      <c r="T64" s="49" t="s">
        <v>29</v>
      </c>
      <c r="U64" s="27" t="s">
        <v>29</v>
      </c>
      <c r="V64" s="28"/>
      <c r="W64" s="28"/>
      <c r="X64" s="28"/>
      <c r="Y64" s="27"/>
      <c r="Z64" s="27"/>
      <c r="AA64" s="27"/>
      <c r="AB64" s="28"/>
      <c r="AC64" s="29"/>
      <c r="AD64" s="29"/>
      <c r="AE64" s="29"/>
      <c r="AF64" s="39" t="s">
        <v>29</v>
      </c>
      <c r="AG64" s="40" t="s">
        <v>29</v>
      </c>
      <c r="AH64" s="40" t="s">
        <v>73</v>
      </c>
      <c r="AI64" s="40" t="s">
        <v>29</v>
      </c>
      <c r="AJ64" s="40" t="s">
        <v>73</v>
      </c>
      <c r="AK64" s="40" t="s">
        <v>29</v>
      </c>
      <c r="AL64" s="40" t="s">
        <v>73</v>
      </c>
      <c r="AM64" s="40" t="s">
        <v>29</v>
      </c>
      <c r="AN64" s="40" t="s">
        <v>29</v>
      </c>
      <c r="AO64" s="40" t="s">
        <v>29</v>
      </c>
      <c r="AP64" s="40" t="s">
        <v>29</v>
      </c>
      <c r="AQ64" s="40" t="s">
        <v>29</v>
      </c>
      <c r="AR64" s="40" t="s">
        <v>29</v>
      </c>
      <c r="AS64" s="40" t="s">
        <v>29</v>
      </c>
      <c r="AT64" s="41" t="s">
        <v>29</v>
      </c>
    </row>
    <row r="65" spans="1:46" s="5" customFormat="1" ht="12.75" customHeight="1" x14ac:dyDescent="0.2">
      <c r="A65" s="36" t="e">
        <f>#REF!</f>
        <v>#REF!</v>
      </c>
      <c r="B65" s="36"/>
      <c r="C65" s="36"/>
      <c r="D65" s="25"/>
      <c r="F65" s="19"/>
      <c r="G65" s="29"/>
      <c r="H65" s="29"/>
      <c r="I65" s="33"/>
      <c r="J65" s="29"/>
      <c r="K65" s="29"/>
      <c r="L65" s="29"/>
      <c r="U65" s="27"/>
      <c r="V65" s="28"/>
      <c r="W65" s="28"/>
      <c r="X65" s="28"/>
      <c r="Y65" s="27"/>
      <c r="Z65" s="27"/>
      <c r="AA65" s="27"/>
      <c r="AB65" s="28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</row>
    <row r="66" spans="1:46" s="5" customFormat="1" ht="12.75" customHeight="1" x14ac:dyDescent="0.2">
      <c r="A66" s="36" t="e">
        <f>#REF!</f>
        <v>#REF!</v>
      </c>
      <c r="B66" s="27"/>
      <c r="C66" s="27"/>
      <c r="D66"/>
      <c r="E66"/>
      <c r="F66" s="66"/>
      <c r="G66" s="64"/>
      <c r="H66" s="64"/>
      <c r="I66" s="74"/>
      <c r="J66" s="64"/>
      <c r="K66" s="64"/>
      <c r="L66" s="64"/>
      <c r="M66"/>
      <c r="N66"/>
      <c r="O66"/>
      <c r="P66"/>
      <c r="Q66"/>
      <c r="R66"/>
      <c r="S66"/>
      <c r="T66"/>
      <c r="U66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</row>
    <row r="67" spans="1:46" ht="12.75" customHeight="1" x14ac:dyDescent="0.2">
      <c r="A67" s="36" t="e">
        <f>#REF!</f>
        <v>#REF!</v>
      </c>
      <c r="B67" s="4"/>
      <c r="C67" s="4"/>
      <c r="D67"/>
      <c r="E67"/>
      <c r="F67" s="66"/>
      <c r="G67" s="49">
        <v>31252.18181818182</v>
      </c>
      <c r="H67" s="49">
        <v>21972.5</v>
      </c>
      <c r="I67" s="48">
        <v>0.14058503537259817</v>
      </c>
      <c r="J67" s="49">
        <v>9735.75</v>
      </c>
      <c r="K67" s="49">
        <v>6398.909090909091</v>
      </c>
      <c r="L67" s="49"/>
      <c r="M67" s="49"/>
      <c r="N67" s="50">
        <v>2.445E-2</v>
      </c>
      <c r="O67" s="49">
        <v>1829.0000074999998</v>
      </c>
      <c r="P67" s="49">
        <v>126.5</v>
      </c>
      <c r="Q67" s="49">
        <v>30</v>
      </c>
      <c r="R67" s="49">
        <v>10000</v>
      </c>
      <c r="S67" s="49">
        <v>17731</v>
      </c>
      <c r="T67" s="49">
        <v>25729.000005000002</v>
      </c>
      <c r="U67" s="48">
        <v>0.90317515203841492</v>
      </c>
      <c r="V67" s="64"/>
      <c r="W67" s="64"/>
      <c r="X67" s="64"/>
      <c r="Y67" s="64"/>
      <c r="Z67" s="64"/>
      <c r="AA67" s="64"/>
      <c r="AB67" s="64"/>
      <c r="AC67" s="64"/>
      <c r="AD67" s="77"/>
      <c r="AE67" s="77"/>
      <c r="AF67" s="64"/>
      <c r="AG67" s="72"/>
      <c r="AH67" s="64"/>
      <c r="AI67" s="64"/>
      <c r="AJ67" s="64"/>
      <c r="AK67" s="64"/>
      <c r="AL67" s="64"/>
      <c r="AM67" s="72"/>
      <c r="AN67" s="72"/>
      <c r="AO67" s="64"/>
      <c r="AP67" s="64"/>
      <c r="AQ67" s="64"/>
      <c r="AR67" s="64"/>
      <c r="AS67" s="64"/>
      <c r="AT67" s="64"/>
    </row>
    <row r="68" spans="1:46" x14ac:dyDescent="0.2">
      <c r="G68" s="18"/>
    </row>
    <row r="69" spans="1:46" x14ac:dyDescent="0.2">
      <c r="G69" s="18"/>
    </row>
    <row r="70" spans="1:46" x14ac:dyDescent="0.2">
      <c r="G70" s="18"/>
    </row>
    <row r="71" spans="1:46" x14ac:dyDescent="0.2">
      <c r="G71" s="18"/>
    </row>
  </sheetData>
  <dataConsolidate/>
  <mergeCells count="31">
    <mergeCell ref="AM3:AM4"/>
    <mergeCell ref="F3:F5"/>
    <mergeCell ref="H3:H5"/>
    <mergeCell ref="V3:AD3"/>
    <mergeCell ref="I3:I5"/>
    <mergeCell ref="K3:K5"/>
    <mergeCell ref="J3:J5"/>
    <mergeCell ref="S4:T4"/>
    <mergeCell ref="G3:G5"/>
    <mergeCell ref="L3:L5"/>
    <mergeCell ref="A3:A5"/>
    <mergeCell ref="D3:D5"/>
    <mergeCell ref="E3:E5"/>
    <mergeCell ref="B3:B5"/>
    <mergeCell ref="C3:C5"/>
    <mergeCell ref="AE3:AE5"/>
    <mergeCell ref="AL3:AL4"/>
    <mergeCell ref="AN3:AN4"/>
    <mergeCell ref="AO3:AO4"/>
    <mergeCell ref="AF3:AF4"/>
    <mergeCell ref="AG3:AG4"/>
    <mergeCell ref="AH3:AH4"/>
    <mergeCell ref="AI3:AI4"/>
    <mergeCell ref="AJ3:AJ4"/>
    <mergeCell ref="AK3:AK4"/>
    <mergeCell ref="AF5:AT5"/>
    <mergeCell ref="AT3:AT4"/>
    <mergeCell ref="AS3:AS4"/>
    <mergeCell ref="AR3:AR4"/>
    <mergeCell ref="AQ3:AQ4"/>
    <mergeCell ref="AP3:AP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23" fitToHeight="0" orientation="landscape" horizontalDpi="300" verticalDpi="300" r:id="rId1"/>
  <headerFooter alignWithMargins="0">
    <oddFooter>&amp;C© Die KommUNIKATionsfabrik GmbH&amp;RSeite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Segmente</vt:lpstr>
      <vt:lpstr>Segmente!Drucktitel</vt:lpstr>
    </vt:vector>
  </TitlesOfParts>
  <Company>Die Komunikationsfabrick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Breuer</dc:creator>
  <cp:lastModifiedBy>Wiemann</cp:lastModifiedBy>
  <cp:lastPrinted>2010-10-21T15:47:24Z</cp:lastPrinted>
  <dcterms:created xsi:type="dcterms:W3CDTF">2000-03-12T13:59:00Z</dcterms:created>
  <dcterms:modified xsi:type="dcterms:W3CDTF">2018-01-03T10:26:15Z</dcterms:modified>
</cp:coreProperties>
</file>